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F:\URBANISMO\UPE Beija Flor\AMPLIAÇÃO 2014\PROJETO ARQUITETONICO AMPLIAÇÃO\Licitação\"/>
    </mc:Choice>
  </mc:AlternateContent>
  <bookViews>
    <workbookView xWindow="360" yWindow="375" windowWidth="12120" windowHeight="8580" tabRatio="303"/>
  </bookViews>
  <sheets>
    <sheet name="ORCA" sheetId="1" r:id="rId1"/>
    <sheet name="CFF" sheetId="2" r:id="rId2"/>
  </sheets>
  <definedNames>
    <definedName name="_xlnm.Print_Area" localSheetId="0">ORCA!$A$1:$G$176</definedName>
    <definedName name="_xlnm.Print_Titles" localSheetId="0">ORCA!$1:$9</definedName>
  </definedNames>
  <calcPr calcId="152511"/>
</workbook>
</file>

<file path=xl/calcChain.xml><?xml version="1.0" encoding="utf-8"?>
<calcChain xmlns="http://schemas.openxmlformats.org/spreadsheetml/2006/main">
  <c r="G16" i="1" l="1"/>
  <c r="F14" i="1" l="1"/>
  <c r="G14" i="1" s="1"/>
  <c r="G169" i="1"/>
  <c r="G170" i="1"/>
  <c r="G171" i="1"/>
  <c r="F169" i="1"/>
  <c r="F170" i="1"/>
  <c r="F171" i="1"/>
  <c r="G160" i="1"/>
  <c r="G161" i="1"/>
  <c r="G162" i="1"/>
  <c r="G163" i="1"/>
  <c r="G164" i="1"/>
  <c r="F160" i="1"/>
  <c r="F161" i="1"/>
  <c r="F162" i="1"/>
  <c r="F163" i="1"/>
  <c r="F164" i="1"/>
  <c r="F165" i="1"/>
  <c r="G165" i="1" s="1"/>
  <c r="G140" i="1"/>
  <c r="G144" i="1"/>
  <c r="G145" i="1"/>
  <c r="G146" i="1"/>
  <c r="G147" i="1"/>
  <c r="G148" i="1"/>
  <c r="G152" i="1"/>
  <c r="G153" i="1"/>
  <c r="F140" i="1"/>
  <c r="F141" i="1"/>
  <c r="G141" i="1" s="1"/>
  <c r="F142" i="1"/>
  <c r="G142" i="1" s="1"/>
  <c r="F143" i="1"/>
  <c r="G143" i="1" s="1"/>
  <c r="F144" i="1"/>
  <c r="F145" i="1"/>
  <c r="F146" i="1"/>
  <c r="F147" i="1"/>
  <c r="F148" i="1"/>
  <c r="F149" i="1"/>
  <c r="G149" i="1" s="1"/>
  <c r="F150" i="1"/>
  <c r="G150" i="1" s="1"/>
  <c r="F151" i="1"/>
  <c r="G151" i="1" s="1"/>
  <c r="F152" i="1"/>
  <c r="F153" i="1"/>
  <c r="G132" i="1"/>
  <c r="G133" i="1"/>
  <c r="F128" i="1"/>
  <c r="G128" i="1" s="1"/>
  <c r="F129" i="1"/>
  <c r="G129" i="1" s="1"/>
  <c r="F130" i="1"/>
  <c r="G130" i="1" s="1"/>
  <c r="F131" i="1"/>
  <c r="G131" i="1" s="1"/>
  <c r="F132" i="1"/>
  <c r="F133" i="1"/>
  <c r="F134" i="1"/>
  <c r="G134" i="1" s="1"/>
  <c r="F135" i="1"/>
  <c r="G135" i="1" s="1"/>
  <c r="F136" i="1"/>
  <c r="G136" i="1" s="1"/>
  <c r="G119" i="1"/>
  <c r="G120" i="1"/>
  <c r="G121" i="1"/>
  <c r="F119" i="1"/>
  <c r="F120" i="1"/>
  <c r="F121" i="1"/>
  <c r="F122" i="1"/>
  <c r="G122" i="1" s="1"/>
  <c r="F123" i="1"/>
  <c r="G123" i="1" s="1"/>
  <c r="F124" i="1"/>
  <c r="G124" i="1" s="1"/>
  <c r="G104" i="1"/>
  <c r="G105" i="1"/>
  <c r="G106" i="1"/>
  <c r="G107" i="1"/>
  <c r="G108" i="1"/>
  <c r="G112" i="1"/>
  <c r="G113" i="1"/>
  <c r="G114" i="1"/>
  <c r="G115" i="1"/>
  <c r="F102" i="1"/>
  <c r="G102" i="1" s="1"/>
  <c r="F103" i="1"/>
  <c r="G103" i="1" s="1"/>
  <c r="F104" i="1"/>
  <c r="F105" i="1"/>
  <c r="F106" i="1"/>
  <c r="F107" i="1"/>
  <c r="F108" i="1"/>
  <c r="F109" i="1"/>
  <c r="G109" i="1" s="1"/>
  <c r="F110" i="1"/>
  <c r="G110" i="1" s="1"/>
  <c r="F111" i="1"/>
  <c r="G111" i="1" s="1"/>
  <c r="F112" i="1"/>
  <c r="F113" i="1"/>
  <c r="F114" i="1"/>
  <c r="F115" i="1"/>
  <c r="G84" i="1"/>
  <c r="G85" i="1"/>
  <c r="G86" i="1"/>
  <c r="G90" i="1"/>
  <c r="G91" i="1"/>
  <c r="G92" i="1"/>
  <c r="G93" i="1"/>
  <c r="G94" i="1"/>
  <c r="G98" i="1"/>
  <c r="F84" i="1"/>
  <c r="F85" i="1"/>
  <c r="F86" i="1"/>
  <c r="F87" i="1"/>
  <c r="G87" i="1" s="1"/>
  <c r="F88" i="1"/>
  <c r="G88" i="1" s="1"/>
  <c r="F89" i="1"/>
  <c r="G89" i="1" s="1"/>
  <c r="F90" i="1"/>
  <c r="F91" i="1"/>
  <c r="F92" i="1"/>
  <c r="F93" i="1"/>
  <c r="F94" i="1"/>
  <c r="F95" i="1"/>
  <c r="G95" i="1" s="1"/>
  <c r="F96" i="1"/>
  <c r="G96" i="1" s="1"/>
  <c r="F97" i="1"/>
  <c r="G97" i="1" s="1"/>
  <c r="F98" i="1"/>
  <c r="G74" i="1"/>
  <c r="G75" i="1"/>
  <c r="G76" i="1"/>
  <c r="G77" i="1"/>
  <c r="G78" i="1"/>
  <c r="F74" i="1"/>
  <c r="F75" i="1"/>
  <c r="F76" i="1"/>
  <c r="F77" i="1"/>
  <c r="F78" i="1"/>
  <c r="F79" i="1"/>
  <c r="G79" i="1" s="1"/>
  <c r="G68" i="1"/>
  <c r="G69" i="1"/>
  <c r="G70" i="1"/>
  <c r="F68" i="1"/>
  <c r="F69" i="1"/>
  <c r="F70" i="1"/>
  <c r="G60" i="1"/>
  <c r="G61" i="1"/>
  <c r="G62" i="1"/>
  <c r="G63" i="1"/>
  <c r="F60" i="1"/>
  <c r="F61" i="1"/>
  <c r="F62" i="1"/>
  <c r="F63" i="1"/>
  <c r="G46" i="1"/>
  <c r="G47" i="1"/>
  <c r="G48" i="1"/>
  <c r="G54" i="1"/>
  <c r="G55" i="1"/>
  <c r="G56" i="1"/>
  <c r="F46" i="1"/>
  <c r="F47" i="1"/>
  <c r="F48" i="1"/>
  <c r="F49" i="1"/>
  <c r="G49" i="1" s="1"/>
  <c r="F50" i="1"/>
  <c r="G50" i="1" s="1"/>
  <c r="F51" i="1"/>
  <c r="G51" i="1" s="1"/>
  <c r="F52" i="1"/>
  <c r="G52" i="1" s="1"/>
  <c r="F53" i="1"/>
  <c r="G53" i="1" s="1"/>
  <c r="F54" i="1"/>
  <c r="F55" i="1"/>
  <c r="F56" i="1"/>
  <c r="G42" i="1"/>
  <c r="F42" i="1"/>
  <c r="G33" i="1"/>
  <c r="G34" i="1"/>
  <c r="F33" i="1"/>
  <c r="F34" i="1"/>
  <c r="G27" i="1"/>
  <c r="G28" i="1"/>
  <c r="F27" i="1"/>
  <c r="F28" i="1"/>
  <c r="G23" i="1"/>
  <c r="F23" i="1"/>
  <c r="G19" i="1"/>
  <c r="F19" i="1"/>
  <c r="G12" i="1"/>
  <c r="G13" i="1"/>
  <c r="G15" i="1"/>
  <c r="F12" i="1"/>
  <c r="F13" i="1"/>
  <c r="F15" i="1"/>
  <c r="P9" i="2" l="1"/>
  <c r="P10" i="2"/>
  <c r="P11" i="2"/>
  <c r="P12" i="2"/>
  <c r="P13" i="2"/>
  <c r="P14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8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F139" i="1" l="1"/>
  <c r="G139" i="1" s="1"/>
  <c r="G154" i="1" l="1"/>
  <c r="C24" i="2" s="1"/>
  <c r="K24" i="2" l="1"/>
  <c r="E24" i="2"/>
  <c r="M24" i="2"/>
  <c r="F83" i="1" l="1"/>
  <c r="G83" i="1" s="1"/>
  <c r="F18" i="1" l="1"/>
  <c r="G18" i="1" s="1"/>
  <c r="G20" i="1" s="1"/>
  <c r="C9" i="2" s="1"/>
  <c r="F22" i="1"/>
  <c r="G22" i="1" s="1"/>
  <c r="F26" i="1"/>
  <c r="G26" i="1" s="1"/>
  <c r="F32" i="1"/>
  <c r="G32" i="1" s="1"/>
  <c r="F38" i="1"/>
  <c r="G38" i="1" s="1"/>
  <c r="G39" i="1" s="1"/>
  <c r="C13" i="2" s="1"/>
  <c r="F41" i="1"/>
  <c r="G41" i="1" s="1"/>
  <c r="G43" i="1" s="1"/>
  <c r="C14" i="2" s="1"/>
  <c r="F45" i="1"/>
  <c r="G45" i="1" s="1"/>
  <c r="G57" i="1" s="1"/>
  <c r="F59" i="1"/>
  <c r="G59" i="1" s="1"/>
  <c r="F67" i="1"/>
  <c r="G67" i="1" s="1"/>
  <c r="F73" i="1"/>
  <c r="G73" i="1" s="1"/>
  <c r="F101" i="1"/>
  <c r="G101" i="1" s="1"/>
  <c r="G116" i="1" s="1"/>
  <c r="C21" i="2" s="1"/>
  <c r="F118" i="1"/>
  <c r="F127" i="1"/>
  <c r="G127" i="1" s="1"/>
  <c r="F156" i="1"/>
  <c r="G156" i="1" s="1"/>
  <c r="F159" i="1"/>
  <c r="G159" i="1" s="1"/>
  <c r="F168" i="1"/>
  <c r="G168" i="1" s="1"/>
  <c r="F174" i="1"/>
  <c r="G174" i="1" s="1"/>
  <c r="G175" i="1" s="1"/>
  <c r="F11" i="1"/>
  <c r="G11" i="1" s="1"/>
  <c r="G137" i="1" l="1"/>
  <c r="C23" i="2" s="1"/>
  <c r="K14" i="2"/>
  <c r="E14" i="2"/>
  <c r="M14" i="2"/>
  <c r="K21" i="2"/>
  <c r="E21" i="2"/>
  <c r="M21" i="2"/>
  <c r="K13" i="2"/>
  <c r="E13" i="2"/>
  <c r="M13" i="2"/>
  <c r="C28" i="2"/>
  <c r="I28" i="2" s="1"/>
  <c r="M9" i="2"/>
  <c r="E9" i="2"/>
  <c r="K9" i="2"/>
  <c r="G99" i="1"/>
  <c r="C20" i="2" s="1"/>
  <c r="G172" i="1"/>
  <c r="C27" i="2" s="1"/>
  <c r="G166" i="1"/>
  <c r="C26" i="2" s="1"/>
  <c r="C15" i="2"/>
  <c r="G157" i="1"/>
  <c r="C25" i="2" s="1"/>
  <c r="G28" i="2"/>
  <c r="G36" i="1"/>
  <c r="C12" i="2" s="1"/>
  <c r="G30" i="1"/>
  <c r="C11" i="2" s="1"/>
  <c r="C8" i="2"/>
  <c r="G65" i="1"/>
  <c r="C16" i="2" s="1"/>
  <c r="G24" i="1"/>
  <c r="C10" i="2" s="1"/>
  <c r="G118" i="1"/>
  <c r="A5" i="2"/>
  <c r="B5" i="2"/>
  <c r="B4" i="2"/>
  <c r="A4" i="2"/>
  <c r="A2" i="2"/>
  <c r="A1" i="2"/>
  <c r="K23" i="2" l="1"/>
  <c r="E23" i="2"/>
  <c r="M23" i="2"/>
  <c r="M27" i="2"/>
  <c r="E27" i="2"/>
  <c r="K27" i="2"/>
  <c r="M20" i="2"/>
  <c r="E20" i="2"/>
  <c r="K20" i="2"/>
  <c r="K28" i="2"/>
  <c r="E28" i="2"/>
  <c r="M28" i="2"/>
  <c r="M16" i="2"/>
  <c r="E16" i="2"/>
  <c r="K16" i="2"/>
  <c r="M26" i="2"/>
  <c r="E26" i="2"/>
  <c r="K26" i="2"/>
  <c r="E8" i="2"/>
  <c r="K8" i="2"/>
  <c r="M8" i="2"/>
  <c r="K11" i="2"/>
  <c r="E11" i="2"/>
  <c r="M11" i="2"/>
  <c r="K12" i="2"/>
  <c r="E12" i="2"/>
  <c r="M12" i="2"/>
  <c r="M25" i="2"/>
  <c r="E25" i="2"/>
  <c r="K25" i="2"/>
  <c r="M10" i="2"/>
  <c r="E10" i="2"/>
  <c r="K10" i="2"/>
  <c r="K15" i="2"/>
  <c r="E15" i="2"/>
  <c r="M15" i="2"/>
  <c r="G125" i="1"/>
  <c r="C22" i="2" s="1"/>
  <c r="G80" i="1"/>
  <c r="C18" i="2" s="1"/>
  <c r="G71" i="1"/>
  <c r="C17" i="2" s="1"/>
  <c r="G26" i="2"/>
  <c r="I26" i="2"/>
  <c r="I27" i="2"/>
  <c r="G27" i="2"/>
  <c r="G24" i="2"/>
  <c r="I24" i="2"/>
  <c r="I25" i="2"/>
  <c r="G25" i="2"/>
  <c r="G21" i="2"/>
  <c r="I21" i="2"/>
  <c r="I23" i="2"/>
  <c r="G23" i="2"/>
  <c r="G20" i="2"/>
  <c r="I20" i="2"/>
  <c r="I10" i="2"/>
  <c r="O21" i="2" l="1"/>
  <c r="O23" i="2"/>
  <c r="O28" i="2"/>
  <c r="K22" i="2"/>
  <c r="E22" i="2"/>
  <c r="M22" i="2"/>
  <c r="G176" i="1"/>
  <c r="K17" i="2"/>
  <c r="E17" i="2"/>
  <c r="M17" i="2"/>
  <c r="K18" i="2"/>
  <c r="E18" i="2"/>
  <c r="M18" i="2"/>
  <c r="C30" i="2"/>
  <c r="O27" i="2"/>
  <c r="O24" i="2"/>
  <c r="O26" i="2"/>
  <c r="O25" i="2"/>
  <c r="O20" i="2"/>
  <c r="G22" i="2"/>
  <c r="I18" i="2"/>
  <c r="G18" i="2"/>
  <c r="I13" i="2"/>
  <c r="G10" i="2"/>
  <c r="O10" i="2" s="1"/>
  <c r="G9" i="2"/>
  <c r="I9" i="2"/>
  <c r="I16" i="2"/>
  <c r="G16" i="2"/>
  <c r="G17" i="2"/>
  <c r="I17" i="2"/>
  <c r="G12" i="2"/>
  <c r="I12" i="2"/>
  <c r="G11" i="2"/>
  <c r="I11" i="2"/>
  <c r="G14" i="2"/>
  <c r="I14" i="2"/>
  <c r="G15" i="2"/>
  <c r="I15" i="2"/>
  <c r="O16" i="2" l="1"/>
  <c r="K32" i="2"/>
  <c r="L32" i="2" s="1"/>
  <c r="O12" i="2"/>
  <c r="O11" i="2"/>
  <c r="M32" i="2"/>
  <c r="N32" i="2" s="1"/>
  <c r="O15" i="2"/>
  <c r="O9" i="2"/>
  <c r="O17" i="2"/>
  <c r="O18" i="2"/>
  <c r="O14" i="2"/>
  <c r="I22" i="2"/>
  <c r="O22" i="2" s="1"/>
  <c r="G8" i="2"/>
  <c r="G13" i="2"/>
  <c r="O13" i="2" s="1"/>
  <c r="I8" i="2"/>
  <c r="O8" i="2" l="1"/>
  <c r="G32" i="2"/>
  <c r="D28" i="2" l="1"/>
  <c r="D13" i="2"/>
  <c r="D17" i="2"/>
  <c r="D22" i="2"/>
  <c r="D26" i="2"/>
  <c r="D12" i="2"/>
  <c r="D21" i="2"/>
  <c r="D14" i="2"/>
  <c r="D15" i="2"/>
  <c r="D10" i="2"/>
  <c r="D18" i="2"/>
  <c r="D9" i="2"/>
  <c r="D25" i="2"/>
  <c r="D27" i="2"/>
  <c r="D23" i="2"/>
  <c r="D24" i="2"/>
  <c r="D16" i="2"/>
  <c r="D11" i="2"/>
  <c r="D20" i="2"/>
  <c r="E32" i="2"/>
  <c r="I32" i="2"/>
  <c r="J32" i="2" s="1"/>
  <c r="D8" i="2"/>
  <c r="O32" i="2"/>
  <c r="H32" i="2"/>
  <c r="D30" i="2" l="1"/>
  <c r="P32" i="2"/>
  <c r="E33" i="2"/>
  <c r="G33" i="2" s="1"/>
  <c r="I33" i="2" s="1"/>
  <c r="K33" i="2" s="1"/>
  <c r="M33" i="2" s="1"/>
  <c r="F32" i="2"/>
  <c r="F33" i="2" s="1"/>
  <c r="H33" i="2" s="1"/>
  <c r="J33" i="2" s="1"/>
  <c r="L33" i="2" s="1"/>
  <c r="N33" i="2" s="1"/>
</calcChain>
</file>

<file path=xl/sharedStrings.xml><?xml version="1.0" encoding="utf-8"?>
<sst xmlns="http://schemas.openxmlformats.org/spreadsheetml/2006/main" count="559" uniqueCount="397">
  <si>
    <t>ITEM</t>
  </si>
  <si>
    <t>1.3</t>
  </si>
  <si>
    <t>m²</t>
  </si>
  <si>
    <t>INFRA-ESTRUTURA</t>
  </si>
  <si>
    <t>m³</t>
  </si>
  <si>
    <t>SUPRA-ESTRUTURA</t>
  </si>
  <si>
    <t>IMPERMEABILIZAÇÕES</t>
  </si>
  <si>
    <t>ESQUADRIAS</t>
  </si>
  <si>
    <t>Un</t>
  </si>
  <si>
    <t>COBERTURA E PROTEÇÕES</t>
  </si>
  <si>
    <t>PINTURA</t>
  </si>
  <si>
    <t>m</t>
  </si>
  <si>
    <t>JOELHO DE PVC 90 = 100 MM</t>
  </si>
  <si>
    <t>Pç</t>
  </si>
  <si>
    <t>LIMPEZA FINAL E ENTREGA DA OBRA</t>
  </si>
  <si>
    <t>TOTAL</t>
  </si>
  <si>
    <t>pç</t>
  </si>
  <si>
    <t>DISCRIMINAÇÃO DOS SERVIÇOS</t>
  </si>
  <si>
    <t>UNID</t>
  </si>
  <si>
    <t>QUANT</t>
  </si>
  <si>
    <t xml:space="preserve">PROJETO : </t>
  </si>
  <si>
    <t>LOCAL: :</t>
  </si>
  <si>
    <t>PLACA DE OBRA</t>
  </si>
  <si>
    <t>4.2</t>
  </si>
  <si>
    <t>5.1</t>
  </si>
  <si>
    <t>7.2</t>
  </si>
  <si>
    <t>8.1</t>
  </si>
  <si>
    <t>9.1</t>
  </si>
  <si>
    <t>10.1</t>
  </si>
  <si>
    <t>10.2</t>
  </si>
  <si>
    <t>SERVIÇOS INICIAIS</t>
  </si>
  <si>
    <t xml:space="preserve">   REDE DE ÁGUA FRIA</t>
  </si>
  <si>
    <t>un</t>
  </si>
  <si>
    <t>PREFEITURA MUNICIPAL DE TIMBÓ</t>
  </si>
  <si>
    <t xml:space="preserve"> </t>
  </si>
  <si>
    <t>CRONOGRAMA FISICO E FINANCEIRO</t>
  </si>
  <si>
    <t>ETAPAS</t>
  </si>
  <si>
    <t>30 DIAS</t>
  </si>
  <si>
    <t>60 DIAS</t>
  </si>
  <si>
    <t>90 DIAS</t>
  </si>
  <si>
    <t>R$</t>
  </si>
  <si>
    <t>%</t>
  </si>
  <si>
    <t>% PARCIAL</t>
  </si>
  <si>
    <t>VALOR ACUM. PARCIAL</t>
  </si>
  <si>
    <t>VALOR ACUM. GLOBAL</t>
  </si>
  <si>
    <t>REVESTIMENTOS</t>
  </si>
  <si>
    <t>VALOR TOTAL</t>
  </si>
  <si>
    <t>VALOR</t>
  </si>
  <si>
    <t>BARRACÃO PROVISÓRIO PARA DEPÓSITO DE MATERIAIS, ESCRITÓRIO E REFEITÓRIO</t>
  </si>
  <si>
    <t>Vb</t>
  </si>
  <si>
    <t>6.1</t>
  </si>
  <si>
    <t>11.3</t>
  </si>
  <si>
    <t>15.2</t>
  </si>
  <si>
    <t>15.1</t>
  </si>
  <si>
    <t>15.3</t>
  </si>
  <si>
    <t>15.4</t>
  </si>
  <si>
    <t>DISJUNTOR TRIFÁSICO 20A</t>
  </si>
  <si>
    <t>mt</t>
  </si>
  <si>
    <t>12.1</t>
  </si>
  <si>
    <t>12.2</t>
  </si>
  <si>
    <t>12.3</t>
  </si>
  <si>
    <t>12.5</t>
  </si>
  <si>
    <t>14.1</t>
  </si>
  <si>
    <t>14.3</t>
  </si>
  <si>
    <t xml:space="preserve">   TUBULAÇÃO SANITÁRIA</t>
  </si>
  <si>
    <t>EQUIPAMENTOS E APARELHOS</t>
  </si>
  <si>
    <t>13.1</t>
  </si>
  <si>
    <t>13.4</t>
  </si>
  <si>
    <t>1.1</t>
  </si>
  <si>
    <t>17.2</t>
  </si>
  <si>
    <t xml:space="preserve">INSTALAÇÕES HIDROSANITÁRIAS </t>
  </si>
  <si>
    <t>ml</t>
  </si>
  <si>
    <t>18.1</t>
  </si>
  <si>
    <t>TUBO PVC P/DESCIDA DE AP - 100 MM</t>
  </si>
  <si>
    <t>PREVENTIVO CONTRA INCÊNDIO</t>
  </si>
  <si>
    <t>LOCAÇÃO DA OBRA</t>
  </si>
  <si>
    <t>PAREDES E PAINÉIS</t>
  </si>
  <si>
    <t>EXTINTOR PÓ QUÍMICO SECO 4kg</t>
  </si>
  <si>
    <t>PLACA "SAÍDA"  DE EMERGÊNCIA ALIMENTAÇÃO - AUTÔNOMO</t>
  </si>
  <si>
    <t>LIMPEZA DA OBRA COM REMOÇÃO DE ENTULHOS (Interna e Externamente)</t>
  </si>
  <si>
    <t>TOTAL DA ETAPA</t>
  </si>
  <si>
    <t>TOTAL GERAL</t>
  </si>
  <si>
    <t>1º MÊS</t>
  </si>
  <si>
    <t>2º MÊS</t>
  </si>
  <si>
    <t>3º MÊS</t>
  </si>
  <si>
    <t>ORÇAMENTO</t>
  </si>
  <si>
    <t>3.1</t>
  </si>
  <si>
    <t>DRENAGEM PLUVIAL</t>
  </si>
  <si>
    <t>9.2</t>
  </si>
  <si>
    <t>10.3</t>
  </si>
  <si>
    <t>11.4</t>
  </si>
  <si>
    <t>Obs.: Área Medida em Projeção Horizontal</t>
  </si>
  <si>
    <t>SECRETARIA DE PLANEJAMENTO, TRÂNSITO E MEIO AMBIENTE</t>
  </si>
  <si>
    <t>CAIXA DE INSPEÇÃO</t>
  </si>
  <si>
    <t>INTERRUPTOR SIMPLES 1 TECLA</t>
  </si>
  <si>
    <t>8.2</t>
  </si>
  <si>
    <t>8.3</t>
  </si>
  <si>
    <t>8.4</t>
  </si>
  <si>
    <t>9.4</t>
  </si>
  <si>
    <t>17.3</t>
  </si>
  <si>
    <t>17.4</t>
  </si>
  <si>
    <t>PAVIMENTAÇÕES INTERNAS</t>
  </si>
  <si>
    <t>DESPESAS INICIAIS</t>
  </si>
  <si>
    <t>DISJUNTOR TRIFÁSICO 15A</t>
  </si>
  <si>
    <t>TUBO COBRE 1/2" (Barra de 6m)</t>
  </si>
  <si>
    <t>TORNEIRA PRESMATIC</t>
  </si>
  <si>
    <t>Obs.: O concreto armado é completo, e  inclui  escoramentos, pregos, armaduras, formas, espaçadores, lançamento, vibração,cura, desforma Fck = 25 Mpa, as vigas deverão ser com forma resinada</t>
  </si>
  <si>
    <t>Obs.: O concreto armado é completo, e  inclui  escoramentos, pregos, armaduras, formas, espaçadores, lançamento, vibração,cura, desforma Fck = 25 Mpa, as vigas e pilares deverão ser com forma resinada</t>
  </si>
  <si>
    <t>DEMOLIÇÕES E REVISÃO</t>
  </si>
  <si>
    <t>VERGAS E CONTRA VERGA DE CONCRETO ARMADO C/15cm DE ALT. COM TRELIÇA. (0,15x0,15x25,20)</t>
  </si>
  <si>
    <t>RALO SINFONADO</t>
  </si>
  <si>
    <t>IMPERMEABILIZAÇÃO COM MANTA ASFÁLTICA DE VIGAS DE BALDRAME</t>
  </si>
  <si>
    <t>FURO DE VENTILAÇÃO PERMANENTE E TELA NA COZINHA</t>
  </si>
  <si>
    <t>FAZER ESTRADO DE MADEIRA PARA CASA DE GÁS</t>
  </si>
  <si>
    <t>TUBO DE COBRE</t>
  </si>
  <si>
    <t>FUNDO PREPARADOR NAS PAREDES INTERNAS, REBOCADAS CONFORME MEMORIAL DESCRITIVO E PROJETO ARQUITETÔNICO (1 demão)</t>
  </si>
  <si>
    <t>PINTURA  NAS PAREDES INTERNAS EM ACRÍLICO SEMI-BRILHO NAS CORES CONFORME MEMORIAL DESCRITIVO E PROJETO ARQUITETÔNICO (2 demão)</t>
  </si>
  <si>
    <t>JOELHO DE PVC 45 = 100 MM</t>
  </si>
  <si>
    <t>TUBO DE PVC 40 MM</t>
  </si>
  <si>
    <t>TUBO DE PVC 50 MM</t>
  </si>
  <si>
    <t>TUBO DE PVC 100 MM</t>
  </si>
  <si>
    <t>JOELHO DE PVC 90 = 40 MM</t>
  </si>
  <si>
    <t>4.3</t>
  </si>
  <si>
    <t>5.2</t>
  </si>
  <si>
    <t>11.5</t>
  </si>
  <si>
    <t>11.6</t>
  </si>
  <si>
    <t>11.7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</si>
  <si>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</si>
  <si>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</si>
  <si>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</si>
  <si>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</si>
  <si>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</si>
  <si>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</si>
  <si>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</si>
  <si>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</si>
  <si>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12.15</t>
  </si>
  <si>
    <t>12.16</t>
  </si>
  <si>
    <t>13.2</t>
  </si>
  <si>
    <t>13.3</t>
  </si>
  <si>
    <t>14.2</t>
  </si>
  <si>
    <t>15.5</t>
  </si>
  <si>
    <t>15.6</t>
  </si>
  <si>
    <t>15.7</t>
  </si>
  <si>
    <t>15.8</t>
  </si>
  <si>
    <t>15.9</t>
  </si>
  <si>
    <t>15.10</t>
  </si>
  <si>
    <t>15.11</t>
  </si>
  <si>
    <t>15.14</t>
  </si>
  <si>
    <t>16.1</t>
  </si>
  <si>
    <t>16.2</t>
  </si>
  <si>
    <t>16.3</t>
  </si>
  <si>
    <t>16.4</t>
  </si>
  <si>
    <t>16.5</t>
  </si>
  <si>
    <t>16.6</t>
  </si>
  <si>
    <t>CERÂMICA EXTRA  PEI-3 30X45 PAREDES BWC´s, COM ALT. TETO, C/ARGAMASSA COLANTE CONFORME RECOMENDAÇÃO DO FABRICANTE</t>
  </si>
  <si>
    <t>RODAPÉ  VINÍLICO 5,0cm DE ALTURA COM MATERIAL COLANTE</t>
  </si>
  <si>
    <t xml:space="preserve">  TUBULAÇÃO PARA AR CONDICIONADO / AR NOVO E RELOCAÇÃO</t>
  </si>
  <si>
    <t>PREÇO UNIT.c/BDI</t>
  </si>
  <si>
    <t xml:space="preserve">CUSTO UNIT. </t>
  </si>
  <si>
    <t>PREÇO TOTAL (CUSTO+BDI)</t>
  </si>
  <si>
    <t>73775/001</t>
  </si>
  <si>
    <t>C10.24.45.05.005</t>
  </si>
  <si>
    <t>C10.32.10.05.010</t>
  </si>
  <si>
    <t>C35.25.35.15.005</t>
  </si>
  <si>
    <t>C35.25.35.15.020</t>
  </si>
  <si>
    <t>I05.60.10.05.010</t>
  </si>
  <si>
    <t>CALHA DE ALUMÍNIO COM ESPESSURA DE 0,7mm, SEÇÃO 0.25x0.35M (com ladrão superior)</t>
  </si>
  <si>
    <t>C10.48.05.05.010</t>
  </si>
  <si>
    <t>C10.48.05.15.007</t>
  </si>
  <si>
    <t>I05.30.15.05.010</t>
  </si>
  <si>
    <t>preço loja</t>
  </si>
  <si>
    <t>ILUMINAÇÃO EMERGÊNCIA TIPO HALÓGENA 1x9W ALIMENTAÇÃO - BLOCO  AUTÔNIMO</t>
  </si>
  <si>
    <t>I21.20.05.05.0202</t>
  </si>
  <si>
    <t>C10.44.05.15.035</t>
  </si>
  <si>
    <t>74061/001</t>
  </si>
  <si>
    <t>C10.80.10.05.035</t>
  </si>
  <si>
    <t>C10.80.10.05.015</t>
  </si>
  <si>
    <t>75030/001</t>
  </si>
  <si>
    <t>TUBO EM CONCRETO DIAM. 300mm (Drenagem Pluvial, incluindo, escavação, aterro, fornecimento/colocação)</t>
  </si>
  <si>
    <t>C35.05.10.05.252</t>
  </si>
  <si>
    <t>C16.25.10.28.020</t>
  </si>
  <si>
    <t>C16.25.15.15.014</t>
  </si>
  <si>
    <t>1.4</t>
  </si>
  <si>
    <t>9.3</t>
  </si>
  <si>
    <t>12.4</t>
  </si>
  <si>
    <t>12.6</t>
  </si>
  <si>
    <t>15.12</t>
  </si>
  <si>
    <t>15.13</t>
  </si>
  <si>
    <t>17.1</t>
  </si>
  <si>
    <t>JOELHO DE PVC 90 = 25 MM</t>
  </si>
  <si>
    <t>13.5</t>
  </si>
  <si>
    <t>13.6</t>
  </si>
  <si>
    <t>TUBO PVC 25 MM PARA DRENO AR CONDICIONADO</t>
  </si>
  <si>
    <t>C30.40.10.10.005</t>
  </si>
  <si>
    <t>MOVIMENTAÇÃO DE TERRA</t>
  </si>
  <si>
    <t>JOELHO DE PVC 45 = 25 MM</t>
  </si>
  <si>
    <t>TE DE PVC = 25 MM</t>
  </si>
  <si>
    <t>12.17</t>
  </si>
  <si>
    <t>12.18</t>
  </si>
  <si>
    <t>12.19</t>
  </si>
  <si>
    <t>INST.  ELÉTRICAS</t>
  </si>
  <si>
    <t>VIGAS BALDRAME EM CONCRETO ARMADO Fck=25 MPa  NAS DIMENSÕES (15x40cm)</t>
  </si>
  <si>
    <t>PILARES DE CONCRETO ARMADO Fck=25 MPa (0,15x0,25)</t>
  </si>
  <si>
    <t>VIGAS EM CONCRETO ARMADO  Fck=25MPa (0,15x0,40)</t>
  </si>
  <si>
    <t>RUFO  DE ALUMÍNIO COM ESPESSURA DE 0,7mm, CORTE 30CM</t>
  </si>
  <si>
    <t>AMPLIAÇÃO DA UPE BEIJA FLOR</t>
  </si>
  <si>
    <t>RUA BELEM ESQ. CAMPINAS - BAIRRO CAPITAIS - TIMBÓ/SC</t>
  </si>
  <si>
    <t>ÁREA TOTAL = 228,89m²</t>
  </si>
  <si>
    <t>ESCAVAÇÃO VIGA BALDRAME (AMPLIAÇÃO 152,15x0,20x0,40)</t>
  </si>
  <si>
    <t>ESCAVAÇÃO DE SAPATAS</t>
  </si>
  <si>
    <t xml:space="preserve">LASTRO DE BRITA (BASE DAS VIGAS BALDRAME) esp=10cm </t>
  </si>
  <si>
    <t>SAPATA EM CONCRETO ARMADO Fck=25 Mpa</t>
  </si>
  <si>
    <t>ALVENARIA DE TIJOLO 6 FUROS PARA REBOCO 02 LADOS (9x14x24cm) A CHATO</t>
  </si>
  <si>
    <t>8.5</t>
  </si>
  <si>
    <t>8.6</t>
  </si>
  <si>
    <t>8.7</t>
  </si>
  <si>
    <t>8.8</t>
  </si>
  <si>
    <t>8.9</t>
  </si>
  <si>
    <t>8.10</t>
  </si>
  <si>
    <t>8.11</t>
  </si>
  <si>
    <t>J01 (2.50x1.80) - ALUMINIO BRANCA EM VIDRO LAMINADO - CORRER  4 FL E FIXO INFERIOR</t>
  </si>
  <si>
    <t>J02 (1.50x1.00) - ALUMINIO BRANCA EM VIDRO LAMINADO - CORRER  2 FL</t>
  </si>
  <si>
    <t>J03 (2.00x0.60) - ALUMINIO BRANCA EM VIDRO LAMINADO - BASCULANTE</t>
  </si>
  <si>
    <t>J04 (1.20x1.00) - ALUMINIO BRANCA EM VIDRO LAMINADO - CORRER  2 FL</t>
  </si>
  <si>
    <t>J05 (0.80x0.60) - ALUMINIO BRANCA EM VIDRO LAMINADO - BASCULANTE</t>
  </si>
  <si>
    <t>J07 (1.75x2.00) - ALUMINIO BRANCO EM VIDRO LAMINADO CORRER 2 FL COM FIXO INFERIOR</t>
  </si>
  <si>
    <t>P01 (0.90x2.10) - PORTA ALUMINIO BRANCA COM VIDRO LAMINADO - EIXO VERTICAL</t>
  </si>
  <si>
    <t>P02 (0.80x2.10) - PORTA ALUMINIO BRANCA COM VIDRO LAMINADO - EIXO VERTICAL</t>
  </si>
  <si>
    <t>P03 (0.90x2.10) - PORTA ALUMINIO BRANCA COM VIDRO LAMINADO - CORRER</t>
  </si>
  <si>
    <t>P04 (0.80x2.10) - PORTA ALUMINIO BRANCA COM VIDRO LAMINADO - CORRER</t>
  </si>
  <si>
    <t>J06 (1.00x2.00) - ALUMINIO BRANCO EM VIDRO LAMINADO CORRER 2 FL COM FIXO INFERIOR</t>
  </si>
  <si>
    <t>C10.64.15.15.015</t>
  </si>
  <si>
    <t>C10.64.15.20.015</t>
  </si>
  <si>
    <t>C10.64.15.05.015</t>
  </si>
  <si>
    <t>COBERTURA EM ESTRUTURA METÁLICA TELHA DE CERAMICA</t>
  </si>
  <si>
    <t>LAJE INCLINADA TRELIÇADA DE CONCRETO ARMADO</t>
  </si>
  <si>
    <t>TELHA SANDUICHE</t>
  </si>
  <si>
    <t>CHAPISCO EM  ALVENARIA , LAJES, VIGAS E PILARES, TRAÇO 1:4  Espessura  7mm INTERNA E EXTERNAMENTE, INCLUINDO REQUADROS</t>
  </si>
  <si>
    <t>REBOCO EM ALVENARIA, LAJE, VIGAS E PILARES, TRAÇO 1:2:8  5mm INTERNA E EXTERNAMENTE</t>
  </si>
  <si>
    <t>CERÂMICA EXTRA  PEI-3 30X45 PAREDES EXTERNAS, COM ALT. 1,10M, C/ARGAMASSA COLANTE CONFORME RECOMENDAÇÃO DO FABRICANTE</t>
  </si>
  <si>
    <t>10.4</t>
  </si>
  <si>
    <t>LAJE PISO TRELIÇADA EM CONCRETO ARMADO</t>
  </si>
  <si>
    <t>CERÂMICA CARGA PESADA PEI-4, EXTRA,  54x54cm (BWC, COPA E AREA DE SERVIÇO)</t>
  </si>
  <si>
    <t>PISO VINILICO COM ESPESSURA DE 2,0cm - LARGURA 2M - COR A DEFINIR, FIXADA COM COLA A BASE DE NEOPRENE (regularização do contrapiso) (SALAS E FRAUDARIO)</t>
  </si>
  <si>
    <t>PEITORIL REVESTIDO COM GRANITO BISOTADO COM PINGADEIRA</t>
  </si>
  <si>
    <t>SOLEIRAS COM GRANITO BISOTADO (Portas)</t>
  </si>
  <si>
    <t>VASO SANITÁRIO INFANTIL COR BISCUIT</t>
  </si>
  <si>
    <t>JOELHO DE PVC 45 = 32 MM</t>
  </si>
  <si>
    <t>JOELHO DE PVC 90 = 32 MM</t>
  </si>
  <si>
    <t>Y DE PVC = 32 MM</t>
  </si>
  <si>
    <t>TE DE PVC = 32 MM</t>
  </si>
  <si>
    <t>REDUTOR DE PVC 32 MM PARA 25 MM</t>
  </si>
  <si>
    <t>TUBO DE PVC - 25 MM</t>
  </si>
  <si>
    <t>TUBO DE PVC - 32 MM</t>
  </si>
  <si>
    <t>TUBO DE PVC - 50 MM</t>
  </si>
  <si>
    <t>TUBO DE PVC 75 MM</t>
  </si>
  <si>
    <t>JOELHO DE PVC 90 = 50 MM</t>
  </si>
  <si>
    <t>JOELHO DE PVC 45 = 75 MM</t>
  </si>
  <si>
    <t>TE DE PVC 50 MM</t>
  </si>
  <si>
    <t>Y DE PVC = 100 MM</t>
  </si>
  <si>
    <t>SISTEMA DE FOSSA</t>
  </si>
  <si>
    <t>SISTEMA DE FILTRO</t>
  </si>
  <si>
    <t>CAIXA DE INSPEÇÃO 60x60 EM CONCRETO COM TAMPA PARA DESCIDA</t>
  </si>
  <si>
    <t>BOCA DE LOBO COM GRELHA DE FERRO (Drenagem Pluvial, incluindo, escavação, aterro, fornecimento/colocação)</t>
  </si>
  <si>
    <t>CAIXA DE ÁGUA 1500 LITROS</t>
  </si>
  <si>
    <t>REGISTRO DE PRESSÃO</t>
  </si>
  <si>
    <t>TORNEIRA ELETRICA</t>
  </si>
  <si>
    <t>14.4</t>
  </si>
  <si>
    <t>14.5</t>
  </si>
  <si>
    <t>14.6</t>
  </si>
  <si>
    <t>CHUVEIRO ELETRICO TIPO DUCHA REGULAVEL</t>
  </si>
  <si>
    <t>ILUMINAÇÃO EMERGÊNCIA TIPO HALÓGENA 2x55W ALIMENTAÇÃO - BLOCO  AUTÔNIMO</t>
  </si>
  <si>
    <t>CERÂMICA CARGA PESADA PEI-4, EXTRA ANTI DERAPANTE,  54x54cm (ÁREA ABERTA E RAMPA)</t>
  </si>
  <si>
    <t>PINTURA NA LAJE INCLINADA EM ACRILICO FOSCO COR A DEFINIR, CONFORME MEMORIAL DESCRITIVO E PROJETO ARQUITETÔNICO (2 demão)</t>
  </si>
  <si>
    <t>FUNDO PREPARADOR NA LAJE INCLINADA REBOCADAS CONFORME MEMORIAL DESCRITIVO E PROJETO ARQUITETÔNICO (1 demão)</t>
  </si>
  <si>
    <t>CAIXA DISTRIBUIÇÃO COM 18 DIJUNTORES</t>
  </si>
  <si>
    <t>74131/004</t>
  </si>
  <si>
    <t>CAIXA DE PASAGEM SEXTAVADA 3"</t>
  </si>
  <si>
    <t>TOMADA 30A 3P</t>
  </si>
  <si>
    <t>TOMADA SIMPLES 3P COM PLACA</t>
  </si>
  <si>
    <t>14.7</t>
  </si>
  <si>
    <t>INTERRUPTOR SIMPLES 2 TECLAS COM PLACA</t>
  </si>
  <si>
    <t>14.8</t>
  </si>
  <si>
    <t>14.9</t>
  </si>
  <si>
    <t>ESPELHOS DE TOMADAS E INTERRUPTORES</t>
  </si>
  <si>
    <t>PÇ</t>
  </si>
  <si>
    <t>14.10</t>
  </si>
  <si>
    <t>CAIXA DE PASSAGEM EMBUTIR 2x4 PVC</t>
  </si>
  <si>
    <t>FIO RÍGIDO 2,5 mm²</t>
  </si>
  <si>
    <t>FIO RÍGIDO 4,0 mm²</t>
  </si>
  <si>
    <t>ELETRODUTO FLEXIVEL CORRUGADA (1")</t>
  </si>
  <si>
    <t>C35.25.10.05.005</t>
  </si>
  <si>
    <t>C35.25.10.10.005</t>
  </si>
  <si>
    <t>C05.05.05.45.010</t>
  </si>
  <si>
    <t>DEMOLIÇÃO DE MURO EXISTENTE E PEQUENO DEPOSITO DE ACORDO COM PROJETO COM TRANSPORTE E DESCARTE DOS MATERIAIS</t>
  </si>
  <si>
    <t>C20.05.15.15.015</t>
  </si>
  <si>
    <t>C10.24.20.04.005</t>
  </si>
  <si>
    <t>C10.32.05.20.010</t>
  </si>
  <si>
    <t>C25.10.10.05.010</t>
  </si>
  <si>
    <t>I05.55.05.10.015</t>
  </si>
  <si>
    <t>I05.80.05.45.011</t>
  </si>
  <si>
    <t>I16.15.05.05.0105</t>
  </si>
  <si>
    <t>C10.36.24.05.006</t>
  </si>
  <si>
    <t>I05.65.25.15.020</t>
  </si>
  <si>
    <t>C10.56.15.05.060</t>
  </si>
  <si>
    <t>I05.65.45.05.005</t>
  </si>
  <si>
    <t>I16.05.05.05.1405</t>
  </si>
  <si>
    <t>16.05.05.05.1500</t>
  </si>
  <si>
    <t>I16.05.05.05.1410</t>
  </si>
  <si>
    <t>I16.05.05.05.1515</t>
  </si>
  <si>
    <t>I16.05.05.05.0715</t>
  </si>
  <si>
    <t>I16.05.05.05.2215</t>
  </si>
  <si>
    <t>I16.05.05.05.2230</t>
  </si>
  <si>
    <t>I16.05.05.05.2585</t>
  </si>
  <si>
    <t>I16.05.05.05.2560</t>
  </si>
  <si>
    <t>I16.05.05.05.2565</t>
  </si>
  <si>
    <t>REGISTRO DE GAVETA - COM CANOPLA LATÃO - 25 MM</t>
  </si>
  <si>
    <t>REGISTRO DE GAVETA - COM CANOPLA LATÃO - 32 MM</t>
  </si>
  <si>
    <t>REGISTRO DE GAVETA - COM CANOPLA LATÃO - 50 MM</t>
  </si>
  <si>
    <t>C16.10.05.68.015</t>
  </si>
  <si>
    <t>C16.10.05.68.020</t>
  </si>
  <si>
    <t>C16.10.05.68.030</t>
  </si>
  <si>
    <t>PRESSURIZADOR</t>
  </si>
  <si>
    <t>C16.50.05.091.030</t>
  </si>
  <si>
    <t>C16.50.05.080.025</t>
  </si>
  <si>
    <t>C16.50.05.085.030</t>
  </si>
  <si>
    <t>I16.10.05.05.0076</t>
  </si>
  <si>
    <t>C16.25.15.15.011</t>
  </si>
  <si>
    <t>C16.25.15.15.010</t>
  </si>
  <si>
    <t>C16.25.15.15.013</t>
  </si>
  <si>
    <t>I16.10.05.05.0425</t>
  </si>
  <si>
    <t>I16.10.05.05.0415</t>
  </si>
  <si>
    <t>I16.10.05.05.0410</t>
  </si>
  <si>
    <t>I16.10.05.05.0395</t>
  </si>
  <si>
    <t>I16.10.05.05.0400</t>
  </si>
  <si>
    <t>C35.05.15.10.005</t>
  </si>
  <si>
    <t>I16.05.05.05.2455</t>
  </si>
  <si>
    <t>C16.50.05.018.005</t>
  </si>
  <si>
    <t>DUCHA HIGIENICA (FRALDÁRIO)</t>
  </si>
  <si>
    <t>I16.20.05.05.0400</t>
  </si>
  <si>
    <t>16.05.05.10.4190</t>
  </si>
  <si>
    <t>TORNEIRA CROMADA PARA TANQUE</t>
  </si>
  <si>
    <t>BANCADA DE GRANITO</t>
  </si>
  <si>
    <t>I10.99.05.15.363</t>
  </si>
  <si>
    <t>LUMINARIA FLUORESCENTE COMPACTA</t>
  </si>
  <si>
    <t>C21.15.66.03.017</t>
  </si>
  <si>
    <t>DISJUNTOR TRIFÁSICO 30A</t>
  </si>
  <si>
    <t>C21.15.40.40.158</t>
  </si>
  <si>
    <t>C21.15.40.40.157</t>
  </si>
  <si>
    <t>C21.15.40.40.163</t>
  </si>
  <si>
    <t>I21.05.15.05.0094</t>
  </si>
  <si>
    <t>C21.15.10.75.025</t>
  </si>
  <si>
    <t>C21.15.10.75.030</t>
  </si>
  <si>
    <t>C21.15.88.20.019</t>
  </si>
  <si>
    <t>C21.40.07.01.030</t>
  </si>
  <si>
    <t>C10.93.05.05.007</t>
  </si>
  <si>
    <t>RETIRADA DE BEIRAL EXISTENTEDE ACORDO COM O PROJETO</t>
  </si>
  <si>
    <t>1.2</t>
  </si>
  <si>
    <t>2.1</t>
  </si>
  <si>
    <t>2.2</t>
  </si>
  <si>
    <t>3.2</t>
  </si>
  <si>
    <t>4.1</t>
  </si>
  <si>
    <t>5.3</t>
  </si>
  <si>
    <t>7.1</t>
  </si>
  <si>
    <t>9.5</t>
  </si>
  <si>
    <t>11.1</t>
  </si>
  <si>
    <t>11.2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</si>
  <si>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</si>
  <si>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</si>
  <si>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</si>
  <si>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</si>
  <si>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</si>
  <si>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</si>
  <si>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</si>
  <si>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</si>
  <si>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</si>
  <si>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</si>
  <si>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</si>
  <si>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</si>
  <si>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13.7</t>
  </si>
  <si>
    <t>15.15</t>
  </si>
  <si>
    <t>15.16</t>
  </si>
  <si>
    <t>16.7</t>
  </si>
  <si>
    <t>SISTEMA DE ALARME</t>
  </si>
  <si>
    <t>SENSOR DE PRESENÇA PARA ALARME</t>
  </si>
  <si>
    <t>Área Total à Construir = 228,89m²</t>
  </si>
  <si>
    <t>4º MÊS</t>
  </si>
  <si>
    <t>5º MÊS</t>
  </si>
  <si>
    <t>120 DIAS</t>
  </si>
  <si>
    <t>150 DIAS</t>
  </si>
  <si>
    <t>TANQUE DE FIBRA COM ARMARIO EMBUTIDO PARA LAVAR ROUPA</t>
  </si>
  <si>
    <t>8.12</t>
  </si>
  <si>
    <t>P05 (0.50x1.40) - PORTA ALUMINIO BRANCA VENEZIANA - COM EIXO VERTICAL - 2 FOLHAS</t>
  </si>
  <si>
    <t>I05.55.05.10.015 + perfil metálico</t>
  </si>
  <si>
    <t>1.5</t>
  </si>
  <si>
    <t>TAPUME DE OBRA</t>
  </si>
  <si>
    <t>C10.08.05.15.015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</si>
</sst>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#,##0.00"/>
  </numFmts>
  <fonts count="2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6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1"/>
      <name val="Times New Roman"/>
      <family val="1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i/>
      <sz val="12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8"/>
      <name val="Trebuchet MS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6" fillId="0" borderId="1" xfId="1" applyFont="1" applyBorder="1"/>
    <xf numFmtId="0" fontId="6" fillId="0" borderId="1" xfId="0" applyFont="1" applyBorder="1" applyAlignment="1">
      <alignment horizontal="right"/>
    </xf>
    <xf numFmtId="10" fontId="6" fillId="0" borderId="1" xfId="2" applyNumberFormat="1" applyFont="1" applyBorder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Fill="1"/>
    <xf numFmtId="166" fontId="6" fillId="0" borderId="2" xfId="0" applyNumberFormat="1" applyFont="1" applyFill="1" applyBorder="1" applyAlignment="1">
      <alignment horizontal="center"/>
    </xf>
    <xf numFmtId="164" fontId="4" fillId="0" borderId="0" xfId="3" applyFont="1" applyBorder="1" applyAlignment="1">
      <alignment horizontal="center"/>
    </xf>
    <xf numFmtId="164" fontId="4" fillId="0" borderId="0" xfId="3" applyFont="1" applyFill="1" applyBorder="1"/>
    <xf numFmtId="164" fontId="4" fillId="0" borderId="0" xfId="3" applyFont="1" applyBorder="1"/>
    <xf numFmtId="0" fontId="8" fillId="0" borderId="0" xfId="0" applyFont="1" applyBorder="1"/>
    <xf numFmtId="165" fontId="3" fillId="0" borderId="0" xfId="1" applyFont="1" applyBorder="1"/>
    <xf numFmtId="0" fontId="6" fillId="0" borderId="4" xfId="0" applyFont="1" applyFill="1" applyBorder="1" applyAlignment="1">
      <alignment horizontal="center"/>
    </xf>
    <xf numFmtId="166" fontId="6" fillId="0" borderId="5" xfId="0" applyNumberFormat="1" applyFont="1" applyFill="1" applyBorder="1" applyAlignment="1">
      <alignment horizontal="center"/>
    </xf>
    <xf numFmtId="164" fontId="10" fillId="0" borderId="0" xfId="3" applyFont="1" applyBorder="1"/>
    <xf numFmtId="164" fontId="4" fillId="0" borderId="0" xfId="3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10" fillId="0" borderId="0" xfId="3" applyFont="1" applyFill="1" applyBorder="1"/>
    <xf numFmtId="164" fontId="8" fillId="0" borderId="0" xfId="0" applyNumberFormat="1" applyFont="1" applyBorder="1" applyAlignment="1">
      <alignment horizontal="center"/>
    </xf>
    <xf numFmtId="164" fontId="4" fillId="0" borderId="1" xfId="3" applyFont="1" applyBorder="1" applyAlignment="1">
      <alignment horizontal="center"/>
    </xf>
    <xf numFmtId="9" fontId="6" fillId="0" borderId="4" xfId="2" applyFont="1" applyFill="1" applyBorder="1" applyAlignment="1">
      <alignment horizontal="center"/>
    </xf>
    <xf numFmtId="9" fontId="4" fillId="0" borderId="1" xfId="2" applyFont="1" applyBorder="1" applyAlignment="1">
      <alignment horizontal="center"/>
    </xf>
    <xf numFmtId="9" fontId="4" fillId="0" borderId="0" xfId="2" applyFont="1" applyBorder="1" applyAlignment="1">
      <alignment horizontal="center"/>
    </xf>
    <xf numFmtId="9" fontId="8" fillId="0" borderId="0" xfId="2" applyFont="1" applyBorder="1" applyAlignment="1">
      <alignment horizontal="center"/>
    </xf>
    <xf numFmtId="9" fontId="8" fillId="0" borderId="0" xfId="2" applyFont="1" applyAlignment="1">
      <alignment horizontal="center"/>
    </xf>
    <xf numFmtId="9" fontId="2" fillId="0" borderId="0" xfId="2" applyFont="1" applyAlignment="1">
      <alignment horizontal="center"/>
    </xf>
    <xf numFmtId="9" fontId="4" fillId="0" borderId="0" xfId="2" applyFont="1" applyFill="1" applyBorder="1" applyAlignment="1">
      <alignment horizontal="center"/>
    </xf>
    <xf numFmtId="0" fontId="12" fillId="0" borderId="0" xfId="0" applyFont="1" applyBorder="1"/>
    <xf numFmtId="165" fontId="10" fillId="0" borderId="6" xfId="1" applyFont="1" applyBorder="1"/>
    <xf numFmtId="165" fontId="4" fillId="0" borderId="7" xfId="1" applyFont="1" applyBorder="1"/>
    <xf numFmtId="0" fontId="2" fillId="0" borderId="7" xfId="0" applyFont="1" applyBorder="1"/>
    <xf numFmtId="0" fontId="5" fillId="0" borderId="7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2" fillId="0" borderId="9" xfId="0" applyFont="1" applyBorder="1"/>
    <xf numFmtId="9" fontId="2" fillId="0" borderId="9" xfId="2" applyFont="1" applyBorder="1" applyAlignment="1">
      <alignment horizontal="center"/>
    </xf>
    <xf numFmtId="0" fontId="8" fillId="0" borderId="10" xfId="0" applyFont="1" applyBorder="1"/>
    <xf numFmtId="165" fontId="3" fillId="0" borderId="7" xfId="1" applyFont="1" applyBorder="1"/>
    <xf numFmtId="0" fontId="14" fillId="0" borderId="0" xfId="0" applyFont="1"/>
    <xf numFmtId="164" fontId="4" fillId="0" borderId="1" xfId="3" applyFont="1" applyBorder="1"/>
    <xf numFmtId="9" fontId="4" fillId="0" borderId="1" xfId="2" applyFont="1" applyBorder="1"/>
    <xf numFmtId="0" fontId="7" fillId="0" borderId="1" xfId="0" applyFont="1" applyBorder="1"/>
    <xf numFmtId="9" fontId="8" fillId="0" borderId="7" xfId="2" applyFont="1" applyBorder="1" applyAlignment="1">
      <alignment horizontal="center"/>
    </xf>
    <xf numFmtId="9" fontId="10" fillId="0" borderId="0" xfId="2" applyFont="1" applyFill="1" applyBorder="1" applyAlignment="1">
      <alignment horizontal="center"/>
    </xf>
    <xf numFmtId="9" fontId="10" fillId="0" borderId="0" xfId="2" applyFont="1" applyBorder="1" applyAlignment="1">
      <alignment horizontal="center"/>
    </xf>
    <xf numFmtId="9" fontId="5" fillId="0" borderId="7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2" borderId="1" xfId="3" applyFont="1" applyFill="1" applyBorder="1" applyAlignment="1">
      <alignment horizontal="center"/>
    </xf>
    <xf numFmtId="9" fontId="4" fillId="2" borderId="1" xfId="2" applyFont="1" applyFill="1" applyBorder="1" applyAlignment="1">
      <alignment horizontal="center"/>
    </xf>
    <xf numFmtId="164" fontId="13" fillId="2" borderId="1" xfId="0" applyNumberFormat="1" applyFont="1" applyFill="1" applyBorder="1"/>
    <xf numFmtId="0" fontId="3" fillId="0" borderId="7" xfId="0" applyFont="1" applyBorder="1"/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5" fontId="10" fillId="0" borderId="11" xfId="1" applyFont="1" applyBorder="1"/>
    <xf numFmtId="165" fontId="11" fillId="0" borderId="9" xfId="1" applyFont="1" applyBorder="1"/>
    <xf numFmtId="165" fontId="4" fillId="0" borderId="9" xfId="1" applyFont="1" applyBorder="1"/>
    <xf numFmtId="165" fontId="6" fillId="0" borderId="9" xfId="1" applyFont="1" applyBorder="1"/>
    <xf numFmtId="0" fontId="5" fillId="0" borderId="9" xfId="0" applyFont="1" applyBorder="1"/>
    <xf numFmtId="9" fontId="5" fillId="0" borderId="9" xfId="2" applyFont="1" applyBorder="1" applyAlignment="1">
      <alignment horizontal="center"/>
    </xf>
    <xf numFmtId="9" fontId="8" fillId="0" borderId="9" xfId="2" applyFont="1" applyBorder="1" applyAlignment="1">
      <alignment horizontal="center"/>
    </xf>
    <xf numFmtId="0" fontId="15" fillId="2" borderId="1" xfId="0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3" applyFont="1"/>
    <xf numFmtId="0" fontId="18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4" fontId="5" fillId="0" borderId="0" xfId="3" applyFont="1" applyBorder="1"/>
    <xf numFmtId="0" fontId="19" fillId="0" borderId="6" xfId="0" applyFont="1" applyBorder="1"/>
    <xf numFmtId="0" fontId="5" fillId="0" borderId="7" xfId="0" applyFont="1" applyBorder="1" applyAlignment="1">
      <alignment horizontal="center"/>
    </xf>
    <xf numFmtId="164" fontId="20" fillId="0" borderId="7" xfId="3" applyFont="1" applyBorder="1" applyAlignment="1">
      <alignment horizontal="left"/>
    </xf>
    <xf numFmtId="164" fontId="20" fillId="0" borderId="8" xfId="3" applyFont="1" applyBorder="1" applyAlignment="1">
      <alignment horizontal="left"/>
    </xf>
    <xf numFmtId="164" fontId="20" fillId="0" borderId="0" xfId="3" applyFont="1" applyBorder="1" applyAlignment="1">
      <alignment horizontal="left"/>
    </xf>
    <xf numFmtId="0" fontId="19" fillId="0" borderId="12" xfId="0" applyFont="1" applyBorder="1"/>
    <xf numFmtId="0" fontId="16" fillId="0" borderId="0" xfId="0" applyFont="1" applyBorder="1" applyAlignment="1">
      <alignment horizontal="left"/>
    </xf>
    <xf numFmtId="164" fontId="20" fillId="0" borderId="0" xfId="3" applyFont="1" applyBorder="1" applyAlignment="1">
      <alignment horizontal="right"/>
    </xf>
    <xf numFmtId="164" fontId="20" fillId="0" borderId="13" xfId="3" applyFont="1" applyBorder="1" applyAlignment="1">
      <alignment horizontal="right"/>
    </xf>
    <xf numFmtId="0" fontId="21" fillId="0" borderId="0" xfId="0" applyFont="1"/>
    <xf numFmtId="0" fontId="21" fillId="0" borderId="0" xfId="0" applyFont="1" applyBorder="1"/>
    <xf numFmtId="164" fontId="21" fillId="0" borderId="0" xfId="3" applyFont="1" applyBorder="1"/>
    <xf numFmtId="164" fontId="5" fillId="0" borderId="0" xfId="0" applyNumberFormat="1" applyFont="1" applyBorder="1"/>
    <xf numFmtId="164" fontId="12" fillId="0" borderId="0" xfId="3" applyNumberFormat="1" applyFont="1" applyBorder="1"/>
    <xf numFmtId="0" fontId="5" fillId="0" borderId="0" xfId="0" applyFont="1" applyFill="1"/>
    <xf numFmtId="0" fontId="5" fillId="0" borderId="0" xfId="0" applyFont="1" applyFill="1" applyBorder="1"/>
    <xf numFmtId="164" fontId="12" fillId="0" borderId="0" xfId="3" applyFont="1" applyBorder="1"/>
    <xf numFmtId="164" fontId="5" fillId="0" borderId="0" xfId="0" applyNumberFormat="1" applyFont="1" applyFill="1" applyBorder="1"/>
    <xf numFmtId="164" fontId="12" fillId="0" borderId="0" xfId="3" applyFont="1" applyFill="1" applyBorder="1"/>
    <xf numFmtId="164" fontId="19" fillId="0" borderId="3" xfId="3" applyFont="1" applyFill="1" applyBorder="1" applyAlignment="1">
      <alignment horizontal="center"/>
    </xf>
    <xf numFmtId="0" fontId="25" fillId="0" borderId="0" xfId="0" applyFont="1"/>
    <xf numFmtId="164" fontId="12" fillId="0" borderId="0" xfId="3" applyFont="1"/>
    <xf numFmtId="0" fontId="8" fillId="0" borderId="0" xfId="0" applyFont="1" applyFill="1"/>
    <xf numFmtId="165" fontId="3" fillId="2" borderId="1" xfId="1" applyFont="1" applyFill="1" applyBorder="1"/>
    <xf numFmtId="9" fontId="3" fillId="2" borderId="1" xfId="2" applyFont="1" applyFill="1" applyBorder="1"/>
    <xf numFmtId="164" fontId="5" fillId="0" borderId="0" xfId="3" applyFont="1" applyAlignment="1"/>
    <xf numFmtId="164" fontId="26" fillId="0" borderId="0" xfId="3" applyFont="1" applyFill="1" applyBorder="1" applyAlignment="1">
      <alignment horizontal="center"/>
    </xf>
    <xf numFmtId="164" fontId="12" fillId="0" borderId="0" xfId="3" applyFont="1" applyFill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justify" vertical="justify"/>
    </xf>
    <xf numFmtId="0" fontId="24" fillId="0" borderId="0" xfId="0" applyFont="1" applyBorder="1" applyAlignment="1">
      <alignment horizontal="justify" vertical="justify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justify" vertical="justify"/>
    </xf>
    <xf numFmtId="2" fontId="12" fillId="0" borderId="0" xfId="0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justify"/>
    </xf>
    <xf numFmtId="0" fontId="12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justify" vertical="justify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 vertical="justify"/>
    </xf>
    <xf numFmtId="164" fontId="13" fillId="0" borderId="0" xfId="3" applyFont="1" applyBorder="1"/>
    <xf numFmtId="164" fontId="12" fillId="0" borderId="1" xfId="3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justify" vertical="justify"/>
    </xf>
    <xf numFmtId="0" fontId="5" fillId="0" borderId="1" xfId="0" applyFont="1" applyBorder="1" applyAlignment="1">
      <alignment horizontal="center"/>
    </xf>
    <xf numFmtId="164" fontId="5" fillId="0" borderId="1" xfId="3" applyFont="1" applyBorder="1"/>
    <xf numFmtId="164" fontId="12" fillId="0" borderId="1" xfId="3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justify" vertical="justify"/>
    </xf>
    <xf numFmtId="164" fontId="12" fillId="0" borderId="1" xfId="3" applyFont="1" applyBorder="1" applyAlignment="1">
      <alignment horizontal="center"/>
    </xf>
    <xf numFmtId="0" fontId="12" fillId="0" borderId="1" xfId="0" applyFont="1" applyBorder="1" applyAlignment="1">
      <alignment horizontal="justify"/>
    </xf>
    <xf numFmtId="0" fontId="5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right" vertical="justify"/>
    </xf>
    <xf numFmtId="164" fontId="5" fillId="0" borderId="1" xfId="3" applyFont="1" applyBorder="1" applyAlignment="1">
      <alignment horizontal="center"/>
    </xf>
    <xf numFmtId="164" fontId="12" fillId="0" borderId="1" xfId="3" applyFont="1" applyFill="1" applyBorder="1"/>
    <xf numFmtId="0" fontId="22" fillId="0" borderId="1" xfId="0" applyFont="1" applyBorder="1" applyAlignment="1">
      <alignment horizontal="justify" vertical="justify"/>
    </xf>
    <xf numFmtId="0" fontId="12" fillId="0" borderId="1" xfId="0" applyFont="1" applyBorder="1" applyAlignment="1">
      <alignment horizontal="justify" vertical="top" shrinkToFit="1"/>
    </xf>
    <xf numFmtId="0" fontId="12" fillId="0" borderId="1" xfId="0" applyFont="1" applyBorder="1" applyAlignment="1">
      <alignment horizontal="center" vertical="center" shrinkToFit="1"/>
    </xf>
    <xf numFmtId="164" fontId="12" fillId="0" borderId="1" xfId="3" applyFont="1" applyFill="1" applyBorder="1" applyAlignment="1">
      <alignment vertical="center" shrinkToFit="1"/>
    </xf>
    <xf numFmtId="0" fontId="18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justify" vertical="justify"/>
    </xf>
    <xf numFmtId="164" fontId="12" fillId="0" borderId="1" xfId="3" applyFont="1" applyFill="1" applyBorder="1" applyAlignment="1">
      <alignment horizontal="right"/>
    </xf>
    <xf numFmtId="0" fontId="12" fillId="0" borderId="1" xfId="0" applyNumberFormat="1" applyFont="1" applyBorder="1" applyAlignment="1">
      <alignment horizontal="justify" vertical="justify"/>
    </xf>
    <xf numFmtId="0" fontId="12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justify" vertical="justify"/>
    </xf>
    <xf numFmtId="0" fontId="12" fillId="0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right" vertical="justify"/>
    </xf>
    <xf numFmtId="164" fontId="12" fillId="2" borderId="1" xfId="3" applyFont="1" applyFill="1" applyBorder="1"/>
    <xf numFmtId="43" fontId="5" fillId="0" borderId="0" xfId="0" applyNumberFormat="1" applyFont="1"/>
    <xf numFmtId="164" fontId="5" fillId="0" borderId="17" xfId="3" applyFont="1" applyBorder="1"/>
    <xf numFmtId="164" fontId="12" fillId="0" borderId="17" xfId="3" applyFont="1" applyFill="1" applyBorder="1" applyAlignment="1">
      <alignment horizontal="center"/>
    </xf>
    <xf numFmtId="0" fontId="18" fillId="0" borderId="1" xfId="0" applyFont="1" applyFill="1" applyBorder="1" applyAlignment="1">
      <alignment horizontal="justify" vertical="justify"/>
    </xf>
    <xf numFmtId="0" fontId="12" fillId="0" borderId="15" xfId="0" applyFont="1" applyFill="1" applyBorder="1" applyAlignment="1">
      <alignment horizontal="left" vertical="justify"/>
    </xf>
    <xf numFmtId="0" fontId="12" fillId="0" borderId="15" xfId="0" applyFont="1" applyBorder="1" applyAlignment="1">
      <alignment horizontal="justify"/>
    </xf>
    <xf numFmtId="164" fontId="5" fillId="0" borderId="0" xfId="3" applyFont="1" applyBorder="1" applyAlignment="1">
      <alignment horizontal="left"/>
    </xf>
    <xf numFmtId="164" fontId="27" fillId="0" borderId="0" xfId="0" applyNumberFormat="1" applyFont="1" applyBorder="1"/>
    <xf numFmtId="164" fontId="5" fillId="0" borderId="0" xfId="3" applyNumberFormat="1" applyFont="1" applyBorder="1"/>
    <xf numFmtId="0" fontId="5" fillId="0" borderId="0" xfId="3" applyNumberFormat="1" applyFont="1" applyBorder="1"/>
    <xf numFmtId="0" fontId="18" fillId="0" borderId="1" xfId="0" applyFont="1" applyFill="1" applyBorder="1" applyAlignment="1">
      <alignment horizontal="center"/>
    </xf>
    <xf numFmtId="164" fontId="13" fillId="0" borderId="1" xfId="3" applyFont="1" applyBorder="1"/>
    <xf numFmtId="0" fontId="18" fillId="0" borderId="0" xfId="0" applyFont="1" applyFill="1"/>
    <xf numFmtId="164" fontId="18" fillId="0" borderId="0" xfId="3" applyNumberFormat="1" applyFont="1" applyBorder="1"/>
    <xf numFmtId="164" fontId="18" fillId="0" borderId="0" xfId="0" applyNumberFormat="1" applyFont="1" applyBorder="1"/>
    <xf numFmtId="0" fontId="18" fillId="0" borderId="0" xfId="0" applyFont="1" applyFill="1" applyBorder="1"/>
    <xf numFmtId="164" fontId="13" fillId="0" borderId="0" xfId="3" applyNumberFormat="1" applyFont="1" applyBorder="1"/>
    <xf numFmtId="0" fontId="18" fillId="0" borderId="0" xfId="0" applyFont="1"/>
    <xf numFmtId="0" fontId="18" fillId="0" borderId="0" xfId="0" applyFont="1" applyBorder="1"/>
    <xf numFmtId="164" fontId="18" fillId="0" borderId="0" xfId="3" applyFont="1" applyBorder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justify" vertical="justify" wrapText="1"/>
    </xf>
    <xf numFmtId="164" fontId="12" fillId="0" borderId="1" xfId="3" applyFont="1" applyFill="1" applyBorder="1" applyAlignment="1">
      <alignment wrapText="1"/>
    </xf>
    <xf numFmtId="164" fontId="12" fillId="0" borderId="1" xfId="3" applyFont="1" applyFill="1" applyBorder="1" applyAlignment="1">
      <alignment horizontal="center" wrapText="1"/>
    </xf>
    <xf numFmtId="164" fontId="12" fillId="0" borderId="1" xfId="3" applyFont="1" applyBorder="1" applyAlignment="1">
      <alignment wrapText="1"/>
    </xf>
    <xf numFmtId="0" fontId="5" fillId="0" borderId="0" xfId="0" applyFont="1" applyFill="1" applyAlignment="1">
      <alignment wrapText="1"/>
    </xf>
    <xf numFmtId="164" fontId="5" fillId="0" borderId="0" xfId="3" applyNumberFormat="1" applyFont="1" applyBorder="1" applyAlignment="1">
      <alignment wrapText="1"/>
    </xf>
    <xf numFmtId="164" fontId="5" fillId="0" borderId="0" xfId="0" applyNumberFormat="1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164" fontId="12" fillId="0" borderId="0" xfId="3" applyNumberFormat="1" applyFont="1" applyBorder="1" applyAlignment="1">
      <alignment wrapText="1"/>
    </xf>
    <xf numFmtId="164" fontId="5" fillId="0" borderId="0" xfId="0" applyNumberFormat="1" applyFont="1" applyFill="1" applyAlignment="1">
      <alignment wrapText="1"/>
    </xf>
    <xf numFmtId="164" fontId="12" fillId="0" borderId="1" xfId="0" applyNumberFormat="1" applyFont="1" applyBorder="1"/>
    <xf numFmtId="164" fontId="6" fillId="0" borderId="1" xfId="3" applyFont="1" applyBorder="1"/>
    <xf numFmtId="164" fontId="5" fillId="3" borderId="0" xfId="3" applyFont="1" applyFill="1"/>
    <xf numFmtId="164" fontId="5" fillId="3" borderId="0" xfId="3" applyFont="1" applyFill="1" applyBorder="1"/>
    <xf numFmtId="164" fontId="20" fillId="3" borderId="7" xfId="3" applyFont="1" applyFill="1" applyBorder="1" applyAlignment="1">
      <alignment horizontal="left"/>
    </xf>
    <xf numFmtId="164" fontId="20" fillId="3" borderId="0" xfId="3" applyFont="1" applyFill="1" applyBorder="1" applyAlignment="1">
      <alignment horizontal="right"/>
    </xf>
    <xf numFmtId="164" fontId="19" fillId="3" borderId="14" xfId="3" applyFont="1" applyFill="1" applyBorder="1" applyAlignment="1">
      <alignment horizontal="center"/>
    </xf>
    <xf numFmtId="164" fontId="12" fillId="3" borderId="14" xfId="3" applyFont="1" applyFill="1" applyBorder="1" applyAlignment="1">
      <alignment horizontal="center"/>
    </xf>
    <xf numFmtId="164" fontId="5" fillId="3" borderId="1" xfId="3" applyFont="1" applyFill="1" applyBorder="1"/>
    <xf numFmtId="164" fontId="12" fillId="3" borderId="1" xfId="3" applyFont="1" applyFill="1" applyBorder="1" applyAlignment="1">
      <alignment horizontal="center"/>
    </xf>
    <xf numFmtId="164" fontId="12" fillId="3" borderId="1" xfId="3" applyFont="1" applyFill="1" applyBorder="1" applyAlignment="1">
      <alignment horizontal="center" wrapText="1"/>
    </xf>
    <xf numFmtId="164" fontId="12" fillId="3" borderId="1" xfId="3" applyFont="1" applyFill="1" applyBorder="1"/>
    <xf numFmtId="164" fontId="26" fillId="3" borderId="0" xfId="3" applyFont="1" applyFill="1" applyBorder="1" applyAlignment="1">
      <alignment horizontal="center"/>
    </xf>
    <xf numFmtId="0" fontId="5" fillId="3" borderId="0" xfId="0" applyFont="1" applyFill="1"/>
    <xf numFmtId="164" fontId="12" fillId="3" borderId="0" xfId="3" applyFont="1" applyFill="1" applyBorder="1" applyAlignment="1">
      <alignment horizontal="center"/>
    </xf>
    <xf numFmtId="2" fontId="12" fillId="3" borderId="0" xfId="0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164" fontId="5" fillId="0" borderId="1" xfId="3" applyFont="1" applyFill="1" applyBorder="1"/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164" fontId="12" fillId="0" borderId="0" xfId="3" applyFont="1" applyBorder="1" applyAlignment="1">
      <alignment wrapText="1"/>
    </xf>
    <xf numFmtId="0" fontId="1" fillId="0" borderId="0" xfId="0" applyFont="1"/>
    <xf numFmtId="164" fontId="5" fillId="0" borderId="0" xfId="3" applyNumberFormat="1" applyFont="1" applyFill="1" applyBorder="1"/>
    <xf numFmtId="164" fontId="12" fillId="0" borderId="0" xfId="3" applyNumberFormat="1" applyFont="1" applyFill="1" applyBorder="1"/>
    <xf numFmtId="0" fontId="24" fillId="0" borderId="1" xfId="0" applyFont="1" applyFill="1" applyBorder="1" applyAlignment="1">
      <alignment horizontal="justify" vertical="justify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justify" vertical="justify"/>
    </xf>
    <xf numFmtId="0" fontId="12" fillId="0" borderId="1" xfId="0" applyFont="1" applyFill="1" applyBorder="1" applyAlignment="1">
      <alignment horizontal="left" vertical="top" wrapText="1"/>
    </xf>
    <xf numFmtId="43" fontId="5" fillId="0" borderId="0" xfId="0" applyNumberFormat="1" applyFont="1" applyFill="1" applyBorder="1"/>
    <xf numFmtId="164" fontId="18" fillId="0" borderId="0" xfId="3" applyNumberFormat="1" applyFont="1" applyFill="1" applyBorder="1"/>
    <xf numFmtId="164" fontId="18" fillId="0" borderId="0" xfId="0" applyNumberFormat="1" applyFont="1" applyFill="1" applyBorder="1"/>
    <xf numFmtId="164" fontId="13" fillId="0" borderId="0" xfId="3" applyFont="1" applyFill="1" applyBorder="1"/>
    <xf numFmtId="164" fontId="5" fillId="0" borderId="0" xfId="3" applyFont="1" applyFill="1" applyBorder="1"/>
    <xf numFmtId="0" fontId="12" fillId="0" borderId="1" xfId="0" applyFont="1" applyBorder="1" applyAlignment="1">
      <alignment horizontal="center" vertical="center"/>
    </xf>
    <xf numFmtId="164" fontId="1" fillId="0" borderId="0" xfId="3" applyNumberFormat="1" applyFont="1" applyBorder="1"/>
    <xf numFmtId="164" fontId="1" fillId="0" borderId="0" xfId="0" applyNumberFormat="1" applyFont="1" applyBorder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Border="1"/>
    <xf numFmtId="164" fontId="1" fillId="0" borderId="0" xfId="3" applyFont="1" applyBorder="1"/>
    <xf numFmtId="0" fontId="1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right"/>
    </xf>
    <xf numFmtId="0" fontId="1" fillId="0" borderId="0" xfId="3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164" fontId="12" fillId="0" borderId="1" xfId="3" applyFont="1" applyFill="1" applyBorder="1" applyAlignment="1">
      <alignment vertical="center"/>
    </xf>
    <xf numFmtId="164" fontId="13" fillId="0" borderId="0" xfId="3" applyNumberFormat="1" applyFont="1" applyFill="1" applyBorder="1"/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right" vertical="justify"/>
    </xf>
    <xf numFmtId="0" fontId="18" fillId="4" borderId="1" xfId="0" applyFont="1" applyFill="1" applyBorder="1" applyAlignment="1">
      <alignment horizontal="center"/>
    </xf>
    <xf numFmtId="164" fontId="18" fillId="4" borderId="1" xfId="3" applyFont="1" applyFill="1" applyBorder="1" applyAlignment="1">
      <alignment horizontal="center"/>
    </xf>
    <xf numFmtId="164" fontId="13" fillId="4" borderId="1" xfId="3" applyFont="1" applyFill="1" applyBorder="1" applyAlignment="1">
      <alignment horizontal="center"/>
    </xf>
    <xf numFmtId="164" fontId="13" fillId="4" borderId="1" xfId="3" applyFont="1" applyFill="1" applyBorder="1"/>
    <xf numFmtId="164" fontId="18" fillId="4" borderId="1" xfId="3" applyFont="1" applyFill="1" applyBorder="1"/>
    <xf numFmtId="0" fontId="4" fillId="0" borderId="18" xfId="1" applyNumberFormat="1" applyFont="1" applyFill="1" applyBorder="1" applyAlignment="1">
      <alignment horizontal="center"/>
    </xf>
    <xf numFmtId="165" fontId="4" fillId="0" borderId="18" xfId="1" applyFont="1" applyFill="1" applyBorder="1"/>
    <xf numFmtId="165" fontId="4" fillId="0" borderId="18" xfId="1" applyFont="1" applyBorder="1"/>
    <xf numFmtId="10" fontId="4" fillId="0" borderId="18" xfId="2" applyNumberFormat="1" applyFont="1" applyBorder="1" applyAlignment="1">
      <alignment horizontal="right"/>
    </xf>
    <xf numFmtId="164" fontId="4" fillId="0" borderId="18" xfId="3" applyFont="1" applyBorder="1" applyAlignment="1">
      <alignment horizontal="center"/>
    </xf>
    <xf numFmtId="9" fontId="4" fillId="0" borderId="18" xfId="2" applyFont="1" applyBorder="1" applyAlignment="1">
      <alignment horizontal="center"/>
    </xf>
    <xf numFmtId="164" fontId="12" fillId="0" borderId="18" xfId="0" applyNumberFormat="1" applyFont="1" applyBorder="1"/>
    <xf numFmtId="9" fontId="12" fillId="0" borderId="18" xfId="0" applyNumberFormat="1" applyFont="1" applyBorder="1"/>
    <xf numFmtId="0" fontId="4" fillId="0" borderId="1" xfId="1" applyNumberFormat="1" applyFont="1" applyBorder="1" applyAlignment="1">
      <alignment horizontal="center"/>
    </xf>
    <xf numFmtId="165" fontId="4" fillId="0" borderId="1" xfId="1" applyFont="1" applyBorder="1"/>
    <xf numFmtId="10" fontId="4" fillId="0" borderId="1" xfId="2" applyNumberFormat="1" applyFont="1" applyBorder="1" applyAlignment="1">
      <alignment horizontal="right"/>
    </xf>
    <xf numFmtId="9" fontId="12" fillId="0" borderId="1" xfId="0" applyNumberFormat="1" applyFont="1" applyBorder="1"/>
    <xf numFmtId="165" fontId="4" fillId="0" borderId="1" xfId="1" applyFont="1" applyBorder="1" applyAlignment="1">
      <alignment wrapText="1"/>
    </xf>
    <xf numFmtId="164" fontId="12" fillId="0" borderId="0" xfId="3" applyFont="1" applyBorder="1" applyAlignment="1">
      <alignment horizontal="center" vertical="justify"/>
    </xf>
    <xf numFmtId="0" fontId="18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12" fillId="0" borderId="1" xfId="3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">
    <cellStyle name="Moeda_Orça.timbó" xfId="1"/>
    <cellStyle name="Normal" xfId="0" builtinId="0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M378"/>
  <sheetViews>
    <sheetView showGridLines="0" tabSelected="1" topLeftCell="A160" zoomScaleNormal="100" workbookViewId="0">
      <selection activeCell="G17" sqref="G17"/>
    </sheetView>
  </sheetViews>
  <sheetFormatPr defaultColWidth="11.42578125" defaultRowHeight="12.75" x14ac:dyDescent="0.2"/>
  <cols>
    <col min="1" max="1" width="6.140625" style="71" customWidth="1"/>
    <col min="2" max="2" width="73" style="70" customWidth="1"/>
    <col min="3" max="3" width="5.28515625" style="71" bestFit="1" customWidth="1"/>
    <col min="4" max="4" width="9.42578125" style="72" bestFit="1" customWidth="1"/>
    <col min="5" max="5" width="10.85546875" style="181" customWidth="1"/>
    <col min="6" max="6" width="12" style="72" bestFit="1" customWidth="1"/>
    <col min="7" max="7" width="17.7109375" style="72" bestFit="1" customWidth="1"/>
    <col min="8" max="8" width="15.85546875" style="70" customWidth="1"/>
    <col min="9" max="9" width="13.7109375" style="70" bestFit="1" customWidth="1"/>
    <col min="10" max="11" width="11.42578125" style="70" customWidth="1"/>
    <col min="12" max="12" width="10.140625" style="72" customWidth="1"/>
    <col min="13" max="16384" width="11.42578125" style="70"/>
  </cols>
  <sheetData>
    <row r="1" spans="1:13" ht="15.75" x14ac:dyDescent="0.25">
      <c r="A1" s="69" t="s">
        <v>33</v>
      </c>
      <c r="I1" s="97">
        <v>1.25</v>
      </c>
      <c r="J1" s="70">
        <v>0.94430000000000003</v>
      </c>
    </row>
    <row r="2" spans="1:13" x14ac:dyDescent="0.2">
      <c r="A2" s="73" t="s">
        <v>92</v>
      </c>
    </row>
    <row r="3" spans="1:13" x14ac:dyDescent="0.2">
      <c r="A3" s="74"/>
      <c r="B3" s="75"/>
      <c r="C3" s="74"/>
      <c r="D3" s="76"/>
      <c r="E3" s="182"/>
      <c r="F3" s="76"/>
      <c r="G3" s="76"/>
      <c r="K3" s="75"/>
      <c r="L3" s="76"/>
      <c r="M3" s="75"/>
    </row>
    <row r="4" spans="1:13" x14ac:dyDescent="0.2">
      <c r="A4" s="247" t="s">
        <v>85</v>
      </c>
      <c r="B4" s="248"/>
      <c r="C4" s="248"/>
      <c r="D4" s="248"/>
      <c r="E4" s="248"/>
      <c r="F4" s="248"/>
      <c r="G4" s="249"/>
      <c r="I4" s="75"/>
      <c r="J4" s="76"/>
      <c r="K4" s="75"/>
      <c r="L4" s="75"/>
      <c r="M4" s="75"/>
    </row>
    <row r="5" spans="1:13" x14ac:dyDescent="0.2">
      <c r="A5" s="77" t="s">
        <v>20</v>
      </c>
      <c r="B5" s="195" t="s">
        <v>205</v>
      </c>
      <c r="C5" s="78"/>
      <c r="D5" s="79"/>
      <c r="E5" s="183"/>
      <c r="F5" s="79"/>
      <c r="G5" s="80"/>
      <c r="I5" s="154"/>
      <c r="J5" s="76"/>
      <c r="K5" s="75"/>
      <c r="L5" s="81"/>
      <c r="M5" s="75"/>
    </row>
    <row r="6" spans="1:13" x14ac:dyDescent="0.2">
      <c r="A6" s="82" t="s">
        <v>21</v>
      </c>
      <c r="B6" s="83" t="s">
        <v>206</v>
      </c>
      <c r="D6" s="84"/>
      <c r="E6" s="184"/>
      <c r="F6" s="84"/>
      <c r="G6" s="85"/>
      <c r="I6" s="75"/>
      <c r="J6" s="75"/>
      <c r="K6" s="75"/>
      <c r="L6" s="84"/>
      <c r="M6" s="75"/>
    </row>
    <row r="7" spans="1:13" x14ac:dyDescent="0.2">
      <c r="A7" s="196" t="s">
        <v>207</v>
      </c>
      <c r="B7" s="105"/>
      <c r="C7" s="106"/>
      <c r="D7" s="84"/>
      <c r="E7" s="184"/>
      <c r="F7" s="84"/>
      <c r="G7" s="85"/>
      <c r="I7" s="75"/>
      <c r="J7" s="75"/>
      <c r="K7" s="75"/>
      <c r="L7" s="84"/>
    </row>
    <row r="8" spans="1:13" ht="12.75" customHeight="1" x14ac:dyDescent="0.2">
      <c r="A8" s="250" t="s">
        <v>0</v>
      </c>
      <c r="B8" s="250" t="s">
        <v>17</v>
      </c>
      <c r="C8" s="250" t="s">
        <v>18</v>
      </c>
      <c r="D8" s="252" t="s">
        <v>19</v>
      </c>
      <c r="E8" s="185" t="s">
        <v>158</v>
      </c>
      <c r="F8" s="96" t="s">
        <v>157</v>
      </c>
      <c r="G8" s="96" t="s">
        <v>159</v>
      </c>
      <c r="I8" s="75"/>
      <c r="J8" s="75"/>
      <c r="K8" s="75"/>
      <c r="L8" s="246"/>
    </row>
    <row r="9" spans="1:13" x14ac:dyDescent="0.2">
      <c r="A9" s="250"/>
      <c r="B9" s="251"/>
      <c r="C9" s="250"/>
      <c r="D9" s="252"/>
      <c r="E9" s="186" t="s">
        <v>40</v>
      </c>
      <c r="F9" s="150" t="s">
        <v>40</v>
      </c>
      <c r="G9" s="150" t="s">
        <v>40</v>
      </c>
      <c r="I9" s="75"/>
      <c r="J9" s="75"/>
      <c r="K9" s="75"/>
      <c r="L9" s="246"/>
    </row>
    <row r="10" spans="1:13" s="86" customFormat="1" ht="15" x14ac:dyDescent="0.2">
      <c r="A10" s="120">
        <v>1</v>
      </c>
      <c r="B10" s="121" t="s">
        <v>30</v>
      </c>
      <c r="C10" s="122"/>
      <c r="D10" s="123"/>
      <c r="E10" s="187"/>
      <c r="F10" s="149"/>
      <c r="G10" s="149"/>
      <c r="I10" s="155"/>
      <c r="J10" s="87"/>
      <c r="K10" s="87"/>
      <c r="L10" s="88"/>
    </row>
    <row r="11" spans="1:13" x14ac:dyDescent="0.2">
      <c r="A11" s="125" t="s">
        <v>68</v>
      </c>
      <c r="B11" s="126" t="s">
        <v>102</v>
      </c>
      <c r="C11" s="125" t="s">
        <v>49</v>
      </c>
      <c r="D11" s="127">
        <v>1</v>
      </c>
      <c r="E11" s="188">
        <v>250</v>
      </c>
      <c r="F11" s="119">
        <f>ROUND(E11*$I$1,2)</f>
        <v>312.5</v>
      </c>
      <c r="G11" s="124">
        <f>ROUND(F11*D11,2)</f>
        <v>312.5</v>
      </c>
      <c r="I11" s="75"/>
      <c r="J11" s="89"/>
      <c r="K11" s="75"/>
      <c r="L11" s="76"/>
    </row>
    <row r="12" spans="1:13" x14ac:dyDescent="0.2">
      <c r="A12" s="125" t="s">
        <v>357</v>
      </c>
      <c r="B12" s="128" t="s">
        <v>48</v>
      </c>
      <c r="C12" s="125" t="s">
        <v>2</v>
      </c>
      <c r="D12" s="119">
        <v>18</v>
      </c>
      <c r="E12" s="188">
        <v>288.22000000000003</v>
      </c>
      <c r="F12" s="119">
        <f t="shared" ref="F12:F15" si="0">ROUND(E12*$I$1,2)</f>
        <v>360.28</v>
      </c>
      <c r="G12" s="124">
        <f t="shared" ref="G12:G15" si="1">ROUND(F12*D12,2)</f>
        <v>6485.04</v>
      </c>
      <c r="H12" s="70" t="s">
        <v>291</v>
      </c>
      <c r="I12" s="76"/>
      <c r="J12" s="89"/>
      <c r="K12" s="75"/>
      <c r="L12" s="76"/>
    </row>
    <row r="13" spans="1:13" x14ac:dyDescent="0.2">
      <c r="A13" s="125" t="s">
        <v>1</v>
      </c>
      <c r="B13" s="126" t="s">
        <v>22</v>
      </c>
      <c r="C13" s="125" t="s">
        <v>2</v>
      </c>
      <c r="D13" s="127">
        <v>4.5</v>
      </c>
      <c r="E13" s="188">
        <v>191.52</v>
      </c>
      <c r="F13" s="119">
        <f t="shared" si="0"/>
        <v>239.4</v>
      </c>
      <c r="G13" s="124">
        <f t="shared" si="1"/>
        <v>1077.3</v>
      </c>
      <c r="H13" s="70" t="s">
        <v>292</v>
      </c>
      <c r="I13" s="76"/>
      <c r="J13" s="89"/>
      <c r="K13" s="75"/>
      <c r="L13" s="76"/>
    </row>
    <row r="14" spans="1:13" s="91" customFormat="1" x14ac:dyDescent="0.2">
      <c r="A14" s="125" t="s">
        <v>182</v>
      </c>
      <c r="B14" s="126" t="s">
        <v>75</v>
      </c>
      <c r="C14" s="125" t="s">
        <v>2</v>
      </c>
      <c r="D14" s="127">
        <v>228.89</v>
      </c>
      <c r="E14" s="188">
        <v>10.6</v>
      </c>
      <c r="F14" s="119">
        <f t="shared" si="0"/>
        <v>13.25</v>
      </c>
      <c r="G14" s="124">
        <f t="shared" ref="G14" si="2">ROUND(F14*D14,2)</f>
        <v>3032.79</v>
      </c>
      <c r="H14" s="91" t="s">
        <v>293</v>
      </c>
      <c r="I14" s="156"/>
      <c r="J14" s="89"/>
      <c r="K14" s="92"/>
      <c r="L14" s="90"/>
    </row>
    <row r="15" spans="1:13" s="91" customFormat="1" x14ac:dyDescent="0.2">
      <c r="A15" s="125" t="s">
        <v>394</v>
      </c>
      <c r="B15" s="126" t="s">
        <v>395</v>
      </c>
      <c r="C15" s="125" t="s">
        <v>2</v>
      </c>
      <c r="D15" s="127">
        <v>40</v>
      </c>
      <c r="E15" s="188">
        <v>38.15</v>
      </c>
      <c r="F15" s="119">
        <f t="shared" si="0"/>
        <v>47.69</v>
      </c>
      <c r="G15" s="124">
        <f t="shared" si="1"/>
        <v>1907.6</v>
      </c>
      <c r="H15" s="91" t="s">
        <v>396</v>
      </c>
      <c r="I15" s="156"/>
      <c r="J15" s="89"/>
      <c r="K15" s="92"/>
      <c r="L15" s="90"/>
    </row>
    <row r="16" spans="1:13" s="160" customFormat="1" x14ac:dyDescent="0.2">
      <c r="A16" s="226"/>
      <c r="B16" s="227" t="s">
        <v>80</v>
      </c>
      <c r="C16" s="228"/>
      <c r="D16" s="229"/>
      <c r="E16" s="230"/>
      <c r="F16" s="230"/>
      <c r="G16" s="231">
        <f>SUM(G11:G15)</f>
        <v>12815.230000000001</v>
      </c>
      <c r="I16" s="161"/>
      <c r="J16" s="162"/>
      <c r="K16" s="163"/>
      <c r="L16" s="164"/>
    </row>
    <row r="17" spans="1:12" s="91" customFormat="1" x14ac:dyDescent="0.2">
      <c r="A17" s="120">
        <v>2</v>
      </c>
      <c r="B17" s="121" t="s">
        <v>108</v>
      </c>
      <c r="C17" s="125"/>
      <c r="D17" s="119"/>
      <c r="E17" s="188"/>
      <c r="F17" s="119"/>
      <c r="G17" s="124"/>
      <c r="I17" s="156"/>
      <c r="J17" s="89"/>
      <c r="K17" s="92"/>
      <c r="L17" s="90"/>
    </row>
    <row r="18" spans="1:12" s="91" customFormat="1" ht="26.25" customHeight="1" x14ac:dyDescent="0.2">
      <c r="A18" s="125" t="s">
        <v>358</v>
      </c>
      <c r="B18" s="220" t="s">
        <v>294</v>
      </c>
      <c r="C18" s="125" t="s">
        <v>4</v>
      </c>
      <c r="D18" s="119">
        <v>79.599999999999994</v>
      </c>
      <c r="E18" s="188">
        <v>28.28</v>
      </c>
      <c r="F18" s="119">
        <f>ROUND(E18*$I$1,2)</f>
        <v>35.35</v>
      </c>
      <c r="G18" s="124">
        <f>ROUND(F18*D18,2)</f>
        <v>2813.86</v>
      </c>
      <c r="H18" s="91" t="s">
        <v>295</v>
      </c>
      <c r="I18" s="156"/>
      <c r="J18" s="89"/>
      <c r="K18" s="92"/>
      <c r="L18" s="90"/>
    </row>
    <row r="19" spans="1:12" s="173" customFormat="1" ht="15.75" customHeight="1" x14ac:dyDescent="0.2">
      <c r="A19" s="168" t="s">
        <v>359</v>
      </c>
      <c r="B19" s="220" t="s">
        <v>356</v>
      </c>
      <c r="C19" s="168" t="s">
        <v>4</v>
      </c>
      <c r="D19" s="171">
        <v>18.61</v>
      </c>
      <c r="E19" s="189">
        <v>28.28</v>
      </c>
      <c r="F19" s="119">
        <f>ROUND(E19*$I$1,2)</f>
        <v>35.35</v>
      </c>
      <c r="G19" s="124">
        <f>ROUND(F19*D19,2)</f>
        <v>657.86</v>
      </c>
      <c r="H19" s="173" t="s">
        <v>295</v>
      </c>
      <c r="I19" s="174"/>
      <c r="J19" s="175"/>
      <c r="K19" s="176"/>
      <c r="L19" s="177"/>
    </row>
    <row r="20" spans="1:12" s="165" customFormat="1" x14ac:dyDescent="0.2">
      <c r="A20" s="228"/>
      <c r="B20" s="227" t="s">
        <v>80</v>
      </c>
      <c r="C20" s="228"/>
      <c r="D20" s="229"/>
      <c r="E20" s="230"/>
      <c r="F20" s="230"/>
      <c r="G20" s="231">
        <f>SUM(G18:G19)</f>
        <v>3471.7200000000003</v>
      </c>
      <c r="I20" s="161"/>
      <c r="J20" s="162"/>
      <c r="K20" s="166"/>
      <c r="L20" s="167"/>
    </row>
    <row r="21" spans="1:12" x14ac:dyDescent="0.2">
      <c r="A21" s="120">
        <v>3</v>
      </c>
      <c r="B21" s="151" t="s">
        <v>194</v>
      </c>
      <c r="C21" s="122"/>
      <c r="D21" s="131"/>
      <c r="E21" s="188"/>
      <c r="F21" s="119"/>
      <c r="G21" s="124"/>
      <c r="I21" s="156"/>
      <c r="J21" s="89"/>
      <c r="K21" s="75"/>
      <c r="L21" s="76"/>
    </row>
    <row r="22" spans="1:12" x14ac:dyDescent="0.2">
      <c r="A22" s="125" t="s">
        <v>86</v>
      </c>
      <c r="B22" s="126" t="s">
        <v>208</v>
      </c>
      <c r="C22" s="125" t="s">
        <v>4</v>
      </c>
      <c r="D22" s="119">
        <v>12.18</v>
      </c>
      <c r="E22" s="188">
        <v>30.64</v>
      </c>
      <c r="F22" s="119">
        <f>ROUND(E22*$I$1,2)</f>
        <v>38.299999999999997</v>
      </c>
      <c r="G22" s="124">
        <f>ROUND(F22*D22,2)</f>
        <v>466.49</v>
      </c>
      <c r="H22" s="70" t="s">
        <v>296</v>
      </c>
      <c r="I22" s="156"/>
      <c r="J22" s="89"/>
      <c r="K22" s="75"/>
      <c r="L22" s="93"/>
    </row>
    <row r="23" spans="1:12" x14ac:dyDescent="0.2">
      <c r="A23" s="125" t="s">
        <v>360</v>
      </c>
      <c r="B23" s="126" t="s">
        <v>209</v>
      </c>
      <c r="C23" s="125" t="s">
        <v>4</v>
      </c>
      <c r="D23" s="119">
        <v>14.86</v>
      </c>
      <c r="E23" s="188">
        <v>30.64</v>
      </c>
      <c r="F23" s="119">
        <f>ROUND(E23*$I$1,2)</f>
        <v>38.299999999999997</v>
      </c>
      <c r="G23" s="124">
        <f>ROUND(F23*D23,2)</f>
        <v>569.14</v>
      </c>
      <c r="H23" s="70" t="s">
        <v>296</v>
      </c>
      <c r="I23" s="156"/>
      <c r="J23" s="89"/>
      <c r="K23" s="75"/>
      <c r="L23" s="93"/>
    </row>
    <row r="24" spans="1:12" s="165" customFormat="1" x14ac:dyDescent="0.2">
      <c r="A24" s="228"/>
      <c r="B24" s="227" t="s">
        <v>80</v>
      </c>
      <c r="C24" s="228"/>
      <c r="D24" s="229"/>
      <c r="E24" s="230"/>
      <c r="F24" s="230"/>
      <c r="G24" s="231">
        <f>SUM(G22:G23)</f>
        <v>1035.6300000000001</v>
      </c>
      <c r="I24" s="161"/>
      <c r="J24" s="162"/>
      <c r="K24" s="166"/>
      <c r="L24" s="167"/>
    </row>
    <row r="25" spans="1:12" x14ac:dyDescent="0.2">
      <c r="A25" s="120">
        <v>4</v>
      </c>
      <c r="B25" s="121" t="s">
        <v>3</v>
      </c>
      <c r="C25" s="122"/>
      <c r="D25" s="123"/>
      <c r="E25" s="188"/>
      <c r="F25" s="119"/>
      <c r="G25" s="124"/>
      <c r="I25" s="156"/>
      <c r="J25" s="89"/>
      <c r="K25" s="75"/>
      <c r="L25" s="93"/>
    </row>
    <row r="26" spans="1:12" s="91" customFormat="1" x14ac:dyDescent="0.2">
      <c r="A26" s="125" t="s">
        <v>361</v>
      </c>
      <c r="B26" s="126" t="s">
        <v>210</v>
      </c>
      <c r="C26" s="125" t="s">
        <v>4</v>
      </c>
      <c r="D26" s="132">
        <v>15.22</v>
      </c>
      <c r="E26" s="188">
        <v>89.27</v>
      </c>
      <c r="F26" s="119">
        <f>ROUND(E26*$I$1,2)</f>
        <v>111.59</v>
      </c>
      <c r="G26" s="124">
        <f>ROUND(F26*D26,2)</f>
        <v>1698.4</v>
      </c>
      <c r="H26" s="91" t="s">
        <v>161</v>
      </c>
      <c r="I26" s="156"/>
      <c r="J26" s="89"/>
      <c r="K26" s="92"/>
      <c r="L26" s="90"/>
    </row>
    <row r="27" spans="1:12" s="91" customFormat="1" x14ac:dyDescent="0.2">
      <c r="A27" s="125" t="s">
        <v>23</v>
      </c>
      <c r="B27" s="126" t="s">
        <v>211</v>
      </c>
      <c r="C27" s="125" t="s">
        <v>4</v>
      </c>
      <c r="D27" s="132">
        <v>11.11</v>
      </c>
      <c r="E27" s="188">
        <v>1457.92</v>
      </c>
      <c r="F27" s="119">
        <f t="shared" ref="F27:F28" si="3">ROUND(E27*$I$1,2)</f>
        <v>1822.4</v>
      </c>
      <c r="G27" s="124">
        <f t="shared" ref="G27:G28" si="4">ROUND(F27*D27,2)</f>
        <v>20246.86</v>
      </c>
      <c r="H27" s="70" t="s">
        <v>164</v>
      </c>
      <c r="I27" s="156"/>
      <c r="J27" s="89"/>
      <c r="K27" s="92"/>
      <c r="L27" s="90"/>
    </row>
    <row r="28" spans="1:12" x14ac:dyDescent="0.2">
      <c r="A28" s="125" t="s">
        <v>122</v>
      </c>
      <c r="B28" s="126" t="s">
        <v>201</v>
      </c>
      <c r="C28" s="125" t="s">
        <v>4</v>
      </c>
      <c r="D28" s="124">
        <v>9.1300000000000008</v>
      </c>
      <c r="E28" s="188">
        <v>1457.92</v>
      </c>
      <c r="F28" s="119">
        <f t="shared" si="3"/>
        <v>1822.4</v>
      </c>
      <c r="G28" s="124">
        <f t="shared" si="4"/>
        <v>16638.509999999998</v>
      </c>
      <c r="H28" s="70" t="s">
        <v>164</v>
      </c>
      <c r="I28" s="156"/>
      <c r="J28" s="89"/>
      <c r="K28" s="75"/>
      <c r="L28" s="90"/>
    </row>
    <row r="29" spans="1:12" s="91" customFormat="1" ht="33.75" x14ac:dyDescent="0.2">
      <c r="A29" s="125"/>
      <c r="B29" s="133" t="s">
        <v>106</v>
      </c>
      <c r="C29" s="125"/>
      <c r="D29" s="124"/>
      <c r="E29" s="188"/>
      <c r="F29" s="119"/>
      <c r="G29" s="124"/>
      <c r="I29" s="156"/>
      <c r="J29" s="89"/>
      <c r="K29" s="92"/>
      <c r="L29" s="90"/>
    </row>
    <row r="30" spans="1:12" s="160" customFormat="1" x14ac:dyDescent="0.2">
      <c r="A30" s="228"/>
      <c r="B30" s="227" t="s">
        <v>80</v>
      </c>
      <c r="C30" s="228"/>
      <c r="D30" s="232"/>
      <c r="E30" s="230"/>
      <c r="F30" s="230"/>
      <c r="G30" s="231">
        <f>SUM(G26:G29)</f>
        <v>38583.770000000004</v>
      </c>
      <c r="I30" s="161"/>
      <c r="J30" s="162"/>
      <c r="K30" s="163"/>
      <c r="L30" s="164"/>
    </row>
    <row r="31" spans="1:12" s="91" customFormat="1" x14ac:dyDescent="0.2">
      <c r="A31" s="120">
        <v>5</v>
      </c>
      <c r="B31" s="121" t="s">
        <v>5</v>
      </c>
      <c r="C31" s="122"/>
      <c r="D31" s="123"/>
      <c r="E31" s="188"/>
      <c r="F31" s="119"/>
      <c r="G31" s="124"/>
      <c r="I31" s="156"/>
      <c r="J31" s="89"/>
      <c r="K31" s="92"/>
      <c r="L31" s="90"/>
    </row>
    <row r="32" spans="1:12" x14ac:dyDescent="0.2">
      <c r="A32" s="125" t="s">
        <v>24</v>
      </c>
      <c r="B32" s="126" t="s">
        <v>203</v>
      </c>
      <c r="C32" s="125" t="s">
        <v>4</v>
      </c>
      <c r="D32" s="132">
        <v>9.1300000000000008</v>
      </c>
      <c r="E32" s="188">
        <v>1609.94</v>
      </c>
      <c r="F32" s="119">
        <f>ROUND(E32*$I$1,2)</f>
        <v>2012.43</v>
      </c>
      <c r="G32" s="124">
        <f>ROUND(F32*D32,2)</f>
        <v>18373.490000000002</v>
      </c>
      <c r="H32" s="70" t="s">
        <v>163</v>
      </c>
      <c r="I32" s="156"/>
      <c r="J32" s="89"/>
      <c r="K32" s="75"/>
      <c r="L32" s="76"/>
    </row>
    <row r="33" spans="1:12" x14ac:dyDescent="0.2">
      <c r="A33" s="125" t="s">
        <v>123</v>
      </c>
      <c r="B33" s="126" t="s">
        <v>202</v>
      </c>
      <c r="C33" s="125" t="s">
        <v>4</v>
      </c>
      <c r="D33" s="124">
        <v>3.7</v>
      </c>
      <c r="E33" s="188">
        <v>1609.94</v>
      </c>
      <c r="F33" s="119">
        <f t="shared" ref="F33:F34" si="5">ROUND(E33*$I$1,2)</f>
        <v>2012.43</v>
      </c>
      <c r="G33" s="124">
        <f t="shared" ref="G33:G34" si="6">ROUND(F33*D33,2)</f>
        <v>7445.99</v>
      </c>
      <c r="H33" s="70" t="s">
        <v>163</v>
      </c>
      <c r="I33" s="156"/>
      <c r="J33" s="89"/>
      <c r="K33" s="75"/>
      <c r="L33" s="76"/>
    </row>
    <row r="34" spans="1:12" ht="22.5" x14ac:dyDescent="0.2">
      <c r="A34" s="125" t="s">
        <v>362</v>
      </c>
      <c r="B34" s="134" t="s">
        <v>109</v>
      </c>
      <c r="C34" s="135" t="s">
        <v>4</v>
      </c>
      <c r="D34" s="136">
        <v>1.8</v>
      </c>
      <c r="E34" s="188">
        <v>905.99</v>
      </c>
      <c r="F34" s="119">
        <f t="shared" si="5"/>
        <v>1132.49</v>
      </c>
      <c r="G34" s="124">
        <f t="shared" si="6"/>
        <v>2038.48</v>
      </c>
      <c r="H34" s="70" t="s">
        <v>162</v>
      </c>
      <c r="I34" s="156"/>
      <c r="J34" s="89"/>
      <c r="K34" s="75"/>
      <c r="L34" s="90"/>
    </row>
    <row r="35" spans="1:12" ht="33.75" x14ac:dyDescent="0.2">
      <c r="A35" s="125"/>
      <c r="B35" s="133" t="s">
        <v>107</v>
      </c>
      <c r="C35" s="125"/>
      <c r="D35" s="124"/>
      <c r="E35" s="188"/>
      <c r="F35" s="119"/>
      <c r="G35" s="124"/>
      <c r="I35" s="156"/>
      <c r="J35" s="89"/>
      <c r="K35" s="75"/>
      <c r="L35" s="90"/>
    </row>
    <row r="36" spans="1:12" s="165" customFormat="1" x14ac:dyDescent="0.2">
      <c r="A36" s="228"/>
      <c r="B36" s="227" t="s">
        <v>80</v>
      </c>
      <c r="C36" s="228"/>
      <c r="D36" s="232"/>
      <c r="E36" s="230"/>
      <c r="F36" s="230"/>
      <c r="G36" s="231">
        <f>SUM(G32:G35)</f>
        <v>27857.960000000003</v>
      </c>
      <c r="I36" s="161"/>
      <c r="J36" s="162"/>
      <c r="K36" s="166"/>
      <c r="L36" s="167"/>
    </row>
    <row r="37" spans="1:12" ht="14.25" customHeight="1" x14ac:dyDescent="0.2">
      <c r="A37" s="120">
        <v>6</v>
      </c>
      <c r="B37" s="121" t="s">
        <v>6</v>
      </c>
      <c r="C37" s="122"/>
      <c r="D37" s="123"/>
      <c r="E37" s="188"/>
      <c r="F37" s="119"/>
      <c r="G37" s="124"/>
      <c r="I37" s="156"/>
      <c r="J37" s="89"/>
      <c r="K37" s="75"/>
      <c r="L37" s="76"/>
    </row>
    <row r="38" spans="1:12" x14ac:dyDescent="0.2">
      <c r="A38" s="125" t="s">
        <v>50</v>
      </c>
      <c r="B38" s="126" t="s">
        <v>111</v>
      </c>
      <c r="C38" s="125" t="s">
        <v>2</v>
      </c>
      <c r="D38" s="132">
        <v>22.83</v>
      </c>
      <c r="E38" s="188">
        <v>18.32</v>
      </c>
      <c r="F38" s="119">
        <f>ROUND(E38*$I$1,2)</f>
        <v>22.9</v>
      </c>
      <c r="G38" s="124">
        <f>ROUND(F38*D38,2)</f>
        <v>522.80999999999995</v>
      </c>
      <c r="H38" s="70" t="s">
        <v>165</v>
      </c>
      <c r="I38" s="156"/>
      <c r="J38" s="89"/>
      <c r="K38" s="75"/>
      <c r="L38" s="76"/>
    </row>
    <row r="39" spans="1:12" s="165" customFormat="1" ht="12.75" customHeight="1" x14ac:dyDescent="0.2">
      <c r="A39" s="228"/>
      <c r="B39" s="227" t="s">
        <v>80</v>
      </c>
      <c r="C39" s="228"/>
      <c r="D39" s="232"/>
      <c r="E39" s="230"/>
      <c r="F39" s="230"/>
      <c r="G39" s="231">
        <f>SUM(G38)</f>
        <v>522.80999999999995</v>
      </c>
      <c r="I39" s="161"/>
      <c r="J39" s="162"/>
      <c r="K39" s="166"/>
      <c r="L39" s="118"/>
    </row>
    <row r="40" spans="1:12" s="91" customFormat="1" ht="12.75" customHeight="1" x14ac:dyDescent="0.2">
      <c r="A40" s="158">
        <v>7</v>
      </c>
      <c r="B40" s="151" t="s">
        <v>76</v>
      </c>
      <c r="C40" s="129"/>
      <c r="D40" s="197"/>
      <c r="E40" s="119"/>
      <c r="F40" s="119"/>
      <c r="G40" s="132"/>
      <c r="I40" s="156"/>
      <c r="J40" s="89"/>
      <c r="K40" s="92"/>
      <c r="L40" s="90"/>
    </row>
    <row r="41" spans="1:12" x14ac:dyDescent="0.2">
      <c r="A41" s="125" t="s">
        <v>363</v>
      </c>
      <c r="B41" s="126" t="s">
        <v>212</v>
      </c>
      <c r="C41" s="135" t="s">
        <v>2</v>
      </c>
      <c r="D41" s="136">
        <v>350</v>
      </c>
      <c r="E41" s="188">
        <v>39.86</v>
      </c>
      <c r="F41" s="119">
        <f>ROUND(E41*$I$1,2)</f>
        <v>49.83</v>
      </c>
      <c r="G41" s="124">
        <f>ROUND(F41*D41,2)</f>
        <v>17440.5</v>
      </c>
      <c r="H41" s="70" t="s">
        <v>297</v>
      </c>
      <c r="I41" s="156"/>
      <c r="J41" s="89"/>
      <c r="K41" s="75"/>
      <c r="L41" s="90"/>
    </row>
    <row r="42" spans="1:12" x14ac:dyDescent="0.2">
      <c r="A42" s="125" t="s">
        <v>25</v>
      </c>
      <c r="B42" s="126" t="s">
        <v>342</v>
      </c>
      <c r="C42" s="135" t="s">
        <v>2</v>
      </c>
      <c r="D42" s="136">
        <v>5.31</v>
      </c>
      <c r="E42" s="188">
        <v>500.51</v>
      </c>
      <c r="F42" s="119">
        <f>ROUND(E42*$I$1,2)</f>
        <v>625.64</v>
      </c>
      <c r="G42" s="124">
        <f>ROUND(F42*D42,2)</f>
        <v>3322.15</v>
      </c>
      <c r="H42" s="70" t="s">
        <v>343</v>
      </c>
      <c r="I42" s="156"/>
      <c r="J42" s="89"/>
      <c r="K42" s="75"/>
      <c r="L42" s="90"/>
    </row>
    <row r="43" spans="1:12" s="165" customFormat="1" ht="12.75" customHeight="1" x14ac:dyDescent="0.2">
      <c r="A43" s="228"/>
      <c r="B43" s="227" t="s">
        <v>80</v>
      </c>
      <c r="C43" s="228"/>
      <c r="D43" s="232"/>
      <c r="E43" s="230"/>
      <c r="F43" s="230"/>
      <c r="G43" s="231">
        <f>SUM(G41:G42)</f>
        <v>20762.650000000001</v>
      </c>
      <c r="I43" s="161"/>
      <c r="J43" s="162"/>
      <c r="K43" s="166"/>
      <c r="L43" s="164"/>
    </row>
    <row r="44" spans="1:12" x14ac:dyDescent="0.2">
      <c r="A44" s="137">
        <v>8</v>
      </c>
      <c r="B44" s="121" t="s">
        <v>7</v>
      </c>
      <c r="C44" s="122" t="s">
        <v>34</v>
      </c>
      <c r="D44" s="132"/>
      <c r="E44" s="188"/>
      <c r="F44" s="119"/>
      <c r="G44" s="124"/>
      <c r="I44" s="156"/>
      <c r="J44" s="89"/>
      <c r="K44" s="75"/>
      <c r="L44" s="90"/>
    </row>
    <row r="45" spans="1:12" x14ac:dyDescent="0.2">
      <c r="A45" s="125" t="s">
        <v>26</v>
      </c>
      <c r="B45" s="126" t="s">
        <v>220</v>
      </c>
      <c r="C45" s="125" t="s">
        <v>8</v>
      </c>
      <c r="D45" s="132">
        <v>4</v>
      </c>
      <c r="E45" s="188">
        <v>890.06</v>
      </c>
      <c r="F45" s="119">
        <f t="shared" ref="F45:F56" si="7">ROUND(E45*$I$1,2)</f>
        <v>1112.58</v>
      </c>
      <c r="G45" s="124">
        <f t="shared" ref="G45:G56" si="8">ROUND(F45*D45,2)</f>
        <v>4450.32</v>
      </c>
      <c r="H45" s="201" t="s">
        <v>231</v>
      </c>
      <c r="I45" s="156"/>
      <c r="J45" s="89"/>
      <c r="K45" s="75"/>
      <c r="L45" s="90"/>
    </row>
    <row r="46" spans="1:12" ht="13.5" customHeight="1" x14ac:dyDescent="0.2">
      <c r="A46" s="125" t="s">
        <v>95</v>
      </c>
      <c r="B46" s="126" t="s">
        <v>221</v>
      </c>
      <c r="C46" s="125" t="s">
        <v>8</v>
      </c>
      <c r="D46" s="132">
        <v>1</v>
      </c>
      <c r="E46" s="188">
        <v>296.69</v>
      </c>
      <c r="F46" s="119">
        <f t="shared" si="7"/>
        <v>370.86</v>
      </c>
      <c r="G46" s="124">
        <f t="shared" si="8"/>
        <v>370.86</v>
      </c>
      <c r="H46" s="201" t="s">
        <v>231</v>
      </c>
      <c r="I46" s="156"/>
      <c r="J46" s="89"/>
      <c r="K46" s="75"/>
      <c r="L46" s="90"/>
    </row>
    <row r="47" spans="1:12" x14ac:dyDescent="0.2">
      <c r="A47" s="125" t="s">
        <v>96</v>
      </c>
      <c r="B47" s="126" t="s">
        <v>222</v>
      </c>
      <c r="C47" s="125" t="s">
        <v>8</v>
      </c>
      <c r="D47" s="132">
        <v>1</v>
      </c>
      <c r="E47" s="188">
        <v>526.9</v>
      </c>
      <c r="F47" s="119">
        <f t="shared" si="7"/>
        <v>658.63</v>
      </c>
      <c r="G47" s="124">
        <f t="shared" si="8"/>
        <v>658.63</v>
      </c>
      <c r="H47" s="201" t="s">
        <v>232</v>
      </c>
      <c r="I47" s="156"/>
      <c r="J47" s="89"/>
      <c r="K47" s="75"/>
      <c r="L47" s="93"/>
    </row>
    <row r="48" spans="1:12" x14ac:dyDescent="0.2">
      <c r="A48" s="125" t="s">
        <v>97</v>
      </c>
      <c r="B48" s="126" t="s">
        <v>223</v>
      </c>
      <c r="C48" s="125" t="s">
        <v>8</v>
      </c>
      <c r="D48" s="132">
        <v>1</v>
      </c>
      <c r="E48" s="188">
        <v>237.35</v>
      </c>
      <c r="F48" s="119">
        <f t="shared" si="7"/>
        <v>296.69</v>
      </c>
      <c r="G48" s="124">
        <f t="shared" si="8"/>
        <v>296.69</v>
      </c>
      <c r="H48" s="201" t="s">
        <v>231</v>
      </c>
      <c r="I48" s="156"/>
      <c r="J48" s="89"/>
      <c r="K48" s="75"/>
      <c r="L48" s="90"/>
    </row>
    <row r="49" spans="1:12" x14ac:dyDescent="0.2">
      <c r="A49" s="125" t="s">
        <v>213</v>
      </c>
      <c r="B49" s="126" t="s">
        <v>224</v>
      </c>
      <c r="C49" s="125" t="s">
        <v>8</v>
      </c>
      <c r="D49" s="132">
        <v>2</v>
      </c>
      <c r="E49" s="188">
        <v>210.76</v>
      </c>
      <c r="F49" s="119">
        <f t="shared" si="7"/>
        <v>263.45</v>
      </c>
      <c r="G49" s="124">
        <f t="shared" si="8"/>
        <v>526.9</v>
      </c>
      <c r="H49" s="201" t="s">
        <v>232</v>
      </c>
      <c r="I49" s="156"/>
      <c r="J49" s="89"/>
      <c r="K49" s="75"/>
      <c r="L49" s="90"/>
    </row>
    <row r="50" spans="1:12" ht="13.5" customHeight="1" x14ac:dyDescent="0.2">
      <c r="A50" s="125" t="s">
        <v>214</v>
      </c>
      <c r="B50" s="126" t="s">
        <v>230</v>
      </c>
      <c r="C50" s="125" t="s">
        <v>8</v>
      </c>
      <c r="D50" s="132">
        <v>4</v>
      </c>
      <c r="E50" s="188">
        <v>395.58</v>
      </c>
      <c r="F50" s="119">
        <f t="shared" si="7"/>
        <v>494.48</v>
      </c>
      <c r="G50" s="124">
        <f t="shared" si="8"/>
        <v>1977.92</v>
      </c>
      <c r="H50" s="201" t="s">
        <v>231</v>
      </c>
      <c r="I50" s="156"/>
      <c r="J50" s="89"/>
      <c r="K50" s="75"/>
      <c r="L50" s="90"/>
    </row>
    <row r="51" spans="1:12" s="198" customFormat="1" ht="12.75" customHeight="1" x14ac:dyDescent="0.2">
      <c r="A51" s="125" t="s">
        <v>215</v>
      </c>
      <c r="B51" s="169" t="s">
        <v>225</v>
      </c>
      <c r="C51" s="168" t="s">
        <v>8</v>
      </c>
      <c r="D51" s="170">
        <v>4</v>
      </c>
      <c r="E51" s="189">
        <v>692.27</v>
      </c>
      <c r="F51" s="119">
        <f t="shared" si="7"/>
        <v>865.34</v>
      </c>
      <c r="G51" s="124">
        <f t="shared" si="8"/>
        <v>3461.36</v>
      </c>
      <c r="H51" s="201" t="s">
        <v>231</v>
      </c>
      <c r="I51" s="174"/>
      <c r="J51" s="175"/>
      <c r="K51" s="199"/>
      <c r="L51" s="200"/>
    </row>
    <row r="52" spans="1:12" x14ac:dyDescent="0.2">
      <c r="A52" s="125" t="s">
        <v>216</v>
      </c>
      <c r="B52" s="126" t="s">
        <v>226</v>
      </c>
      <c r="C52" s="125" t="s">
        <v>8</v>
      </c>
      <c r="D52" s="132">
        <v>2</v>
      </c>
      <c r="E52" s="188">
        <v>1058.17</v>
      </c>
      <c r="F52" s="119">
        <f t="shared" si="7"/>
        <v>1322.71</v>
      </c>
      <c r="G52" s="124">
        <f t="shared" si="8"/>
        <v>2645.42</v>
      </c>
      <c r="H52" s="201" t="s">
        <v>233</v>
      </c>
      <c r="I52" s="156"/>
      <c r="J52" s="89"/>
      <c r="K52" s="75"/>
      <c r="L52" s="90"/>
    </row>
    <row r="53" spans="1:12" ht="13.5" customHeight="1" x14ac:dyDescent="0.2">
      <c r="A53" s="125" t="s">
        <v>217</v>
      </c>
      <c r="B53" s="126" t="s">
        <v>227</v>
      </c>
      <c r="C53" s="125" t="s">
        <v>8</v>
      </c>
      <c r="D53" s="132">
        <v>1</v>
      </c>
      <c r="E53" s="188">
        <v>940.6</v>
      </c>
      <c r="F53" s="119">
        <f t="shared" si="7"/>
        <v>1175.75</v>
      </c>
      <c r="G53" s="124">
        <f t="shared" si="8"/>
        <v>1175.75</v>
      </c>
      <c r="H53" s="201" t="s">
        <v>233</v>
      </c>
      <c r="I53" s="156"/>
      <c r="J53" s="89"/>
      <c r="K53" s="75"/>
      <c r="L53" s="90"/>
    </row>
    <row r="54" spans="1:12" x14ac:dyDescent="0.2">
      <c r="A54" s="125" t="s">
        <v>218</v>
      </c>
      <c r="B54" s="126" t="s">
        <v>228</v>
      </c>
      <c r="C54" s="125" t="s">
        <v>8</v>
      </c>
      <c r="D54" s="132">
        <v>2</v>
      </c>
      <c r="E54" s="188">
        <v>901.82</v>
      </c>
      <c r="F54" s="119">
        <f t="shared" si="7"/>
        <v>1127.28</v>
      </c>
      <c r="G54" s="124">
        <f t="shared" si="8"/>
        <v>2254.56</v>
      </c>
      <c r="I54" s="156"/>
      <c r="J54" s="89"/>
      <c r="K54" s="75"/>
      <c r="L54" s="93"/>
    </row>
    <row r="55" spans="1:12" x14ac:dyDescent="0.2">
      <c r="A55" s="125" t="s">
        <v>219</v>
      </c>
      <c r="B55" s="126" t="s">
        <v>229</v>
      </c>
      <c r="C55" s="125" t="s">
        <v>8</v>
      </c>
      <c r="D55" s="132">
        <v>1</v>
      </c>
      <c r="E55" s="188">
        <v>801.62</v>
      </c>
      <c r="F55" s="119">
        <f t="shared" si="7"/>
        <v>1002.03</v>
      </c>
      <c r="G55" s="124">
        <f t="shared" si="8"/>
        <v>1002.03</v>
      </c>
      <c r="I55" s="156"/>
      <c r="J55" s="89"/>
      <c r="K55" s="75"/>
      <c r="L55" s="90"/>
    </row>
    <row r="56" spans="1:12" x14ac:dyDescent="0.2">
      <c r="A56" s="125" t="s">
        <v>391</v>
      </c>
      <c r="B56" s="126" t="s">
        <v>392</v>
      </c>
      <c r="C56" s="125" t="s">
        <v>8</v>
      </c>
      <c r="D56" s="132">
        <v>2</v>
      </c>
      <c r="E56" s="188">
        <v>291.52</v>
      </c>
      <c r="F56" s="119">
        <f t="shared" si="7"/>
        <v>364.4</v>
      </c>
      <c r="G56" s="124">
        <f t="shared" si="8"/>
        <v>728.8</v>
      </c>
      <c r="I56" s="156"/>
      <c r="J56" s="89"/>
      <c r="K56" s="75"/>
      <c r="L56" s="90"/>
    </row>
    <row r="57" spans="1:12" s="165" customFormat="1" x14ac:dyDescent="0.2">
      <c r="A57" s="228"/>
      <c r="B57" s="227" t="s">
        <v>80</v>
      </c>
      <c r="C57" s="228"/>
      <c r="D57" s="232"/>
      <c r="E57" s="230"/>
      <c r="F57" s="230"/>
      <c r="G57" s="231">
        <f>SUM(G45:G56)</f>
        <v>19549.239999999998</v>
      </c>
      <c r="I57" s="161"/>
      <c r="J57" s="162"/>
      <c r="K57" s="166"/>
      <c r="L57" s="164"/>
    </row>
    <row r="58" spans="1:12" s="91" customFormat="1" x14ac:dyDescent="0.2">
      <c r="A58" s="158">
        <v>9</v>
      </c>
      <c r="B58" s="151" t="s">
        <v>9</v>
      </c>
      <c r="C58" s="129"/>
      <c r="D58" s="132"/>
      <c r="E58" s="119"/>
      <c r="F58" s="119"/>
      <c r="G58" s="132"/>
      <c r="I58" s="202"/>
      <c r="J58" s="94"/>
      <c r="K58" s="92"/>
      <c r="L58" s="203"/>
    </row>
    <row r="59" spans="1:12" x14ac:dyDescent="0.2">
      <c r="A59" s="138" t="s">
        <v>27</v>
      </c>
      <c r="B59" s="126" t="s">
        <v>234</v>
      </c>
      <c r="C59" s="125" t="s">
        <v>2</v>
      </c>
      <c r="D59" s="132">
        <v>92.27</v>
      </c>
      <c r="E59" s="188">
        <v>124.63</v>
      </c>
      <c r="F59" s="119">
        <f>ROUND(E59*$I$1,2)</f>
        <v>155.79</v>
      </c>
      <c r="G59" s="124">
        <f>ROUND(F59*D59,2)</f>
        <v>14374.74</v>
      </c>
      <c r="H59" s="70" t="s">
        <v>298</v>
      </c>
      <c r="I59" s="157"/>
      <c r="J59" s="89"/>
      <c r="K59" s="75"/>
      <c r="L59" s="93"/>
    </row>
    <row r="60" spans="1:12" x14ac:dyDescent="0.2">
      <c r="A60" s="138" t="s">
        <v>88</v>
      </c>
      <c r="B60" s="126" t="s">
        <v>235</v>
      </c>
      <c r="C60" s="125" t="s">
        <v>2</v>
      </c>
      <c r="D60" s="132">
        <v>161.43</v>
      </c>
      <c r="E60" s="188">
        <v>82.99</v>
      </c>
      <c r="F60" s="119">
        <f t="shared" ref="F60:F63" si="9">ROUND(E60*$I$1,2)</f>
        <v>103.74</v>
      </c>
      <c r="G60" s="124">
        <f t="shared" ref="G60:G63" si="10">ROUND(F60*D60,2)</f>
        <v>16746.75</v>
      </c>
      <c r="H60" s="201" t="s">
        <v>393</v>
      </c>
      <c r="I60" s="156"/>
      <c r="J60" s="89"/>
      <c r="K60" s="75"/>
      <c r="L60" s="93"/>
    </row>
    <row r="61" spans="1:12" x14ac:dyDescent="0.2">
      <c r="A61" s="138" t="s">
        <v>183</v>
      </c>
      <c r="B61" s="126" t="s">
        <v>236</v>
      </c>
      <c r="C61" s="125" t="s">
        <v>2</v>
      </c>
      <c r="D61" s="132">
        <v>253.7</v>
      </c>
      <c r="E61" s="188">
        <v>86.47</v>
      </c>
      <c r="F61" s="119">
        <f t="shared" si="9"/>
        <v>108.09</v>
      </c>
      <c r="G61" s="124">
        <f t="shared" si="10"/>
        <v>27422.43</v>
      </c>
      <c r="H61" s="70" t="s">
        <v>300</v>
      </c>
      <c r="I61" s="156"/>
      <c r="J61" s="89"/>
      <c r="K61" s="75"/>
      <c r="L61" s="93"/>
    </row>
    <row r="62" spans="1:12" s="91" customFormat="1" x14ac:dyDescent="0.2">
      <c r="A62" s="138" t="s">
        <v>98</v>
      </c>
      <c r="B62" s="126" t="s">
        <v>166</v>
      </c>
      <c r="C62" s="125" t="s">
        <v>71</v>
      </c>
      <c r="D62" s="132">
        <v>69.599999999999994</v>
      </c>
      <c r="E62" s="188">
        <v>65.989999999999995</v>
      </c>
      <c r="F62" s="119">
        <f t="shared" si="9"/>
        <v>82.49</v>
      </c>
      <c r="G62" s="124">
        <f t="shared" si="10"/>
        <v>5741.3</v>
      </c>
      <c r="H62" s="91" t="s">
        <v>301</v>
      </c>
      <c r="I62" s="156"/>
      <c r="J62" s="89"/>
      <c r="K62" s="92"/>
      <c r="L62" s="90"/>
    </row>
    <row r="63" spans="1:12" s="91" customFormat="1" ht="12.75" customHeight="1" x14ac:dyDescent="0.2">
      <c r="A63" s="138" t="s">
        <v>364</v>
      </c>
      <c r="B63" s="126" t="s">
        <v>204</v>
      </c>
      <c r="C63" s="125" t="s">
        <v>71</v>
      </c>
      <c r="D63" s="132">
        <v>37</v>
      </c>
      <c r="E63" s="188">
        <v>42.51</v>
      </c>
      <c r="F63" s="119">
        <f t="shared" si="9"/>
        <v>53.14</v>
      </c>
      <c r="G63" s="124">
        <f t="shared" si="10"/>
        <v>1966.18</v>
      </c>
      <c r="H63" s="91" t="s">
        <v>302</v>
      </c>
      <c r="I63" s="156"/>
      <c r="J63" s="89"/>
      <c r="K63" s="92"/>
      <c r="L63" s="90"/>
    </row>
    <row r="64" spans="1:12" s="91" customFormat="1" ht="12" customHeight="1" x14ac:dyDescent="0.2">
      <c r="A64" s="138"/>
      <c r="B64" s="139" t="s">
        <v>91</v>
      </c>
      <c r="C64" s="125"/>
      <c r="D64" s="132"/>
      <c r="E64" s="188"/>
      <c r="F64" s="119"/>
      <c r="G64" s="124"/>
      <c r="I64" s="156"/>
      <c r="J64" s="89"/>
      <c r="K64" s="92"/>
      <c r="L64" s="90"/>
    </row>
    <row r="65" spans="1:12" s="160" customFormat="1" ht="12" customHeight="1" x14ac:dyDescent="0.2">
      <c r="A65" s="228"/>
      <c r="B65" s="227" t="s">
        <v>80</v>
      </c>
      <c r="C65" s="228"/>
      <c r="D65" s="232"/>
      <c r="E65" s="230"/>
      <c r="F65" s="230"/>
      <c r="G65" s="231">
        <f>SUM(G59:G64)</f>
        <v>66251.399999999994</v>
      </c>
      <c r="I65" s="161"/>
      <c r="J65" s="162"/>
      <c r="K65" s="163"/>
      <c r="L65" s="164"/>
    </row>
    <row r="66" spans="1:12" x14ac:dyDescent="0.2">
      <c r="A66" s="137">
        <v>10</v>
      </c>
      <c r="B66" s="121" t="s">
        <v>45</v>
      </c>
      <c r="C66" s="122"/>
      <c r="D66" s="132"/>
      <c r="E66" s="188"/>
      <c r="F66" s="119"/>
      <c r="G66" s="124"/>
      <c r="I66" s="156"/>
      <c r="J66" s="89"/>
      <c r="K66" s="75"/>
      <c r="L66" s="76"/>
    </row>
    <row r="67" spans="1:12" s="91" customFormat="1" ht="22.5" x14ac:dyDescent="0.2">
      <c r="A67" s="138" t="s">
        <v>28</v>
      </c>
      <c r="B67" s="126" t="s">
        <v>237</v>
      </c>
      <c r="C67" s="125" t="s">
        <v>2</v>
      </c>
      <c r="D67" s="140">
        <v>700</v>
      </c>
      <c r="E67" s="188">
        <v>6.61</v>
      </c>
      <c r="F67" s="119">
        <f>ROUND(E67*$I$1,2)</f>
        <v>8.26</v>
      </c>
      <c r="G67" s="124">
        <f>ROUND(F67*D67,2)</f>
        <v>5782</v>
      </c>
      <c r="H67" s="91" t="s">
        <v>167</v>
      </c>
      <c r="I67" s="156"/>
      <c r="J67" s="89"/>
      <c r="K67" s="92"/>
      <c r="L67" s="90"/>
    </row>
    <row r="68" spans="1:12" s="91" customFormat="1" x14ac:dyDescent="0.2">
      <c r="A68" s="138" t="s">
        <v>29</v>
      </c>
      <c r="B68" s="126" t="s">
        <v>238</v>
      </c>
      <c r="C68" s="125" t="s">
        <v>2</v>
      </c>
      <c r="D68" s="132">
        <v>700</v>
      </c>
      <c r="E68" s="188">
        <v>10.32</v>
      </c>
      <c r="F68" s="119">
        <f t="shared" ref="F68:F70" si="11">ROUND(E68*$I$1,2)</f>
        <v>12.9</v>
      </c>
      <c r="G68" s="124">
        <f t="shared" ref="G68:G70" si="12">ROUND(F68*D68,2)</f>
        <v>9030</v>
      </c>
      <c r="H68" s="91" t="s">
        <v>168</v>
      </c>
      <c r="I68" s="156"/>
      <c r="J68" s="89"/>
      <c r="K68" s="92"/>
      <c r="L68" s="90"/>
    </row>
    <row r="69" spans="1:12" s="91" customFormat="1" ht="22.5" x14ac:dyDescent="0.2">
      <c r="A69" s="138" t="s">
        <v>89</v>
      </c>
      <c r="B69" s="141" t="s">
        <v>154</v>
      </c>
      <c r="C69" s="142" t="s">
        <v>2</v>
      </c>
      <c r="D69" s="119">
        <v>202.1</v>
      </c>
      <c r="E69" s="188">
        <v>23.37</v>
      </c>
      <c r="F69" s="119">
        <f t="shared" si="11"/>
        <v>29.21</v>
      </c>
      <c r="G69" s="124">
        <f t="shared" si="12"/>
        <v>5903.34</v>
      </c>
      <c r="H69" s="91" t="s">
        <v>169</v>
      </c>
      <c r="I69" s="156"/>
      <c r="J69" s="89"/>
      <c r="K69" s="92"/>
      <c r="L69" s="90"/>
    </row>
    <row r="70" spans="1:12" s="91" customFormat="1" ht="22.5" x14ac:dyDescent="0.2">
      <c r="A70" s="138" t="s">
        <v>240</v>
      </c>
      <c r="B70" s="141" t="s">
        <v>239</v>
      </c>
      <c r="C70" s="142" t="s">
        <v>2</v>
      </c>
      <c r="D70" s="119">
        <v>28.87</v>
      </c>
      <c r="E70" s="188">
        <v>23.37</v>
      </c>
      <c r="F70" s="119">
        <f t="shared" si="11"/>
        <v>29.21</v>
      </c>
      <c r="G70" s="124">
        <f t="shared" si="12"/>
        <v>843.29</v>
      </c>
      <c r="H70" s="91" t="s">
        <v>169</v>
      </c>
      <c r="I70" s="156"/>
      <c r="J70" s="89"/>
      <c r="K70" s="92"/>
      <c r="L70" s="90"/>
    </row>
    <row r="71" spans="1:12" s="160" customFormat="1" ht="12" customHeight="1" x14ac:dyDescent="0.2">
      <c r="A71" s="228"/>
      <c r="B71" s="227" t="s">
        <v>80</v>
      </c>
      <c r="C71" s="228"/>
      <c r="D71" s="232"/>
      <c r="E71" s="230"/>
      <c r="F71" s="230"/>
      <c r="G71" s="231">
        <f>SUM(G67:G70)</f>
        <v>21558.63</v>
      </c>
      <c r="I71" s="161"/>
      <c r="J71" s="162"/>
      <c r="K71" s="163"/>
      <c r="L71" s="164"/>
    </row>
    <row r="72" spans="1:12" x14ac:dyDescent="0.2">
      <c r="A72" s="137">
        <v>11</v>
      </c>
      <c r="B72" s="121" t="s">
        <v>101</v>
      </c>
      <c r="C72" s="122"/>
      <c r="D72" s="132"/>
      <c r="E72" s="188"/>
      <c r="F72" s="119"/>
      <c r="G72" s="124"/>
      <c r="I72" s="156"/>
      <c r="J72" s="89"/>
      <c r="K72" s="75"/>
      <c r="L72" s="76"/>
    </row>
    <row r="73" spans="1:12" x14ac:dyDescent="0.2">
      <c r="A73" s="138" t="s">
        <v>365</v>
      </c>
      <c r="B73" s="126" t="s">
        <v>241</v>
      </c>
      <c r="C73" s="142" t="s">
        <v>2</v>
      </c>
      <c r="D73" s="132">
        <v>202.34</v>
      </c>
      <c r="E73" s="188">
        <v>69.02</v>
      </c>
      <c r="F73" s="119">
        <f t="shared" ref="F73:F156" si="13">ROUND(E73*$I$1,2)</f>
        <v>86.28</v>
      </c>
      <c r="G73" s="124">
        <f t="shared" ref="G73:G156" si="14">ROUND(F73*D73,2)</f>
        <v>17457.900000000001</v>
      </c>
      <c r="H73" s="70" t="s">
        <v>299</v>
      </c>
      <c r="I73" s="156"/>
      <c r="J73" s="89"/>
      <c r="K73" s="75"/>
      <c r="L73" s="76"/>
    </row>
    <row r="74" spans="1:12" x14ac:dyDescent="0.2">
      <c r="A74" s="138" t="s">
        <v>366</v>
      </c>
      <c r="B74" s="126" t="s">
        <v>242</v>
      </c>
      <c r="C74" s="125" t="s">
        <v>2</v>
      </c>
      <c r="D74" s="132">
        <v>24.8</v>
      </c>
      <c r="E74" s="188">
        <v>40.299999999999997</v>
      </c>
      <c r="F74" s="119">
        <f t="shared" si="13"/>
        <v>50.38</v>
      </c>
      <c r="G74" s="124">
        <f t="shared" si="14"/>
        <v>1249.42</v>
      </c>
      <c r="H74" s="70" t="s">
        <v>303</v>
      </c>
      <c r="I74" s="156"/>
      <c r="J74" s="89"/>
      <c r="K74" s="75"/>
      <c r="L74" s="90"/>
    </row>
    <row r="75" spans="1:12" x14ac:dyDescent="0.2">
      <c r="A75" s="138" t="s">
        <v>51</v>
      </c>
      <c r="B75" s="126" t="s">
        <v>272</v>
      </c>
      <c r="C75" s="125" t="s">
        <v>2</v>
      </c>
      <c r="D75" s="132">
        <v>66.650000000000006</v>
      </c>
      <c r="E75" s="188">
        <v>48.96</v>
      </c>
      <c r="F75" s="119">
        <f t="shared" si="13"/>
        <v>61.2</v>
      </c>
      <c r="G75" s="124">
        <f t="shared" si="14"/>
        <v>4078.98</v>
      </c>
      <c r="H75" s="70" t="s">
        <v>304</v>
      </c>
      <c r="I75" s="156"/>
      <c r="J75" s="89"/>
      <c r="K75" s="75"/>
      <c r="L75" s="90"/>
    </row>
    <row r="76" spans="1:12" ht="22.5" x14ac:dyDescent="0.2">
      <c r="A76" s="138" t="s">
        <v>90</v>
      </c>
      <c r="B76" s="126" t="s">
        <v>243</v>
      </c>
      <c r="C76" s="125" t="s">
        <v>2</v>
      </c>
      <c r="D76" s="132">
        <v>97</v>
      </c>
      <c r="E76" s="188">
        <v>66.58</v>
      </c>
      <c r="F76" s="119">
        <f t="shared" si="13"/>
        <v>83.23</v>
      </c>
      <c r="G76" s="124">
        <f t="shared" si="14"/>
        <v>8073.31</v>
      </c>
      <c r="H76" s="70" t="s">
        <v>305</v>
      </c>
      <c r="I76" s="156"/>
      <c r="J76" s="89"/>
      <c r="K76" s="75"/>
      <c r="L76" s="90"/>
    </row>
    <row r="77" spans="1:12" x14ac:dyDescent="0.2">
      <c r="A77" s="138" t="s">
        <v>124</v>
      </c>
      <c r="B77" s="126" t="s">
        <v>155</v>
      </c>
      <c r="C77" s="125" t="s">
        <v>11</v>
      </c>
      <c r="D77" s="132">
        <v>66.2</v>
      </c>
      <c r="E77" s="188">
        <v>14.02</v>
      </c>
      <c r="F77" s="119">
        <f t="shared" si="13"/>
        <v>17.53</v>
      </c>
      <c r="G77" s="124">
        <f t="shared" si="14"/>
        <v>1160.49</v>
      </c>
      <c r="H77" s="70">
        <v>72189</v>
      </c>
      <c r="I77" s="156"/>
      <c r="J77" s="89"/>
      <c r="K77" s="75"/>
      <c r="L77" s="90"/>
    </row>
    <row r="78" spans="1:12" x14ac:dyDescent="0.2">
      <c r="A78" s="138" t="s">
        <v>125</v>
      </c>
      <c r="B78" s="126" t="s">
        <v>244</v>
      </c>
      <c r="C78" s="125" t="s">
        <v>11</v>
      </c>
      <c r="D78" s="132">
        <v>27.3</v>
      </c>
      <c r="E78" s="188">
        <v>134.62</v>
      </c>
      <c r="F78" s="119">
        <f t="shared" si="13"/>
        <v>168.28</v>
      </c>
      <c r="G78" s="124">
        <f t="shared" si="14"/>
        <v>4594.04</v>
      </c>
      <c r="H78" s="70">
        <v>84088</v>
      </c>
      <c r="I78" s="156"/>
      <c r="J78" s="89"/>
      <c r="K78" s="75"/>
      <c r="L78" s="90"/>
    </row>
    <row r="79" spans="1:12" x14ac:dyDescent="0.2">
      <c r="A79" s="138" t="s">
        <v>126</v>
      </c>
      <c r="B79" s="126" t="s">
        <v>245</v>
      </c>
      <c r="C79" s="125" t="s">
        <v>11</v>
      </c>
      <c r="D79" s="132">
        <v>5.2</v>
      </c>
      <c r="E79" s="188">
        <v>134.62</v>
      </c>
      <c r="F79" s="119">
        <f t="shared" si="13"/>
        <v>168.28</v>
      </c>
      <c r="G79" s="124">
        <f t="shared" si="14"/>
        <v>875.06</v>
      </c>
      <c r="H79" s="70">
        <v>84088</v>
      </c>
      <c r="I79" s="156"/>
      <c r="J79" s="89"/>
      <c r="K79" s="75"/>
      <c r="L79" s="76"/>
    </row>
    <row r="80" spans="1:12" s="165" customFormat="1" x14ac:dyDescent="0.2">
      <c r="A80" s="228"/>
      <c r="B80" s="227" t="s">
        <v>80</v>
      </c>
      <c r="C80" s="228"/>
      <c r="D80" s="232"/>
      <c r="E80" s="230"/>
      <c r="F80" s="230"/>
      <c r="G80" s="231">
        <f>SUM(G73:G79)</f>
        <v>37489.199999999997</v>
      </c>
      <c r="I80" s="161"/>
      <c r="J80" s="162"/>
      <c r="K80" s="166"/>
      <c r="L80" s="164"/>
    </row>
    <row r="81" spans="1:12" s="91" customFormat="1" x14ac:dyDescent="0.2">
      <c r="A81" s="158">
        <v>12</v>
      </c>
      <c r="B81" s="151" t="s">
        <v>70</v>
      </c>
      <c r="C81" s="129"/>
      <c r="D81" s="132"/>
      <c r="E81" s="119"/>
      <c r="F81" s="119"/>
      <c r="G81" s="132"/>
      <c r="I81" s="202"/>
      <c r="J81" s="94"/>
      <c r="K81" s="92"/>
      <c r="L81" s="203"/>
    </row>
    <row r="82" spans="1:12" s="91" customFormat="1" x14ac:dyDescent="0.2">
      <c r="A82" s="158"/>
      <c r="B82" s="204" t="s">
        <v>31</v>
      </c>
      <c r="C82" s="129"/>
      <c r="D82" s="132"/>
      <c r="E82" s="119"/>
      <c r="F82" s="119"/>
      <c r="G82" s="132"/>
      <c r="I82" s="202"/>
      <c r="J82" s="94"/>
      <c r="K82" s="92"/>
      <c r="L82" s="95"/>
    </row>
    <row r="83" spans="1:12" s="91" customFormat="1" x14ac:dyDescent="0.2">
      <c r="A83" s="205" t="s">
        <v>58</v>
      </c>
      <c r="B83" s="206" t="s">
        <v>195</v>
      </c>
      <c r="C83" s="144" t="s">
        <v>32</v>
      </c>
      <c r="D83" s="132">
        <v>2</v>
      </c>
      <c r="E83" s="119">
        <v>4.47</v>
      </c>
      <c r="F83" s="119">
        <f t="shared" si="13"/>
        <v>5.59</v>
      </c>
      <c r="G83" s="132">
        <f t="shared" si="14"/>
        <v>11.18</v>
      </c>
      <c r="H83" s="91" t="s">
        <v>306</v>
      </c>
      <c r="I83" s="202"/>
      <c r="J83" s="94"/>
      <c r="K83" s="92"/>
      <c r="L83" s="95"/>
    </row>
    <row r="84" spans="1:12" s="91" customFormat="1" x14ac:dyDescent="0.2">
      <c r="A84" s="205" t="s">
        <v>59</v>
      </c>
      <c r="B84" s="206" t="s">
        <v>189</v>
      </c>
      <c r="C84" s="144" t="s">
        <v>32</v>
      </c>
      <c r="D84" s="132">
        <v>17</v>
      </c>
      <c r="E84" s="119">
        <v>2.0699999999999998</v>
      </c>
      <c r="F84" s="119">
        <f t="shared" si="13"/>
        <v>2.59</v>
      </c>
      <c r="G84" s="132">
        <f t="shared" si="14"/>
        <v>44.03</v>
      </c>
      <c r="H84" s="91" t="s">
        <v>307</v>
      </c>
      <c r="I84" s="202"/>
      <c r="J84" s="94"/>
      <c r="K84" s="92"/>
      <c r="L84" s="95"/>
    </row>
    <row r="85" spans="1:12" s="91" customFormat="1" x14ac:dyDescent="0.2">
      <c r="A85" s="205" t="s">
        <v>60</v>
      </c>
      <c r="B85" s="206" t="s">
        <v>247</v>
      </c>
      <c r="C85" s="144" t="s">
        <v>32</v>
      </c>
      <c r="D85" s="132">
        <v>1</v>
      </c>
      <c r="E85" s="119">
        <v>5.64</v>
      </c>
      <c r="F85" s="119">
        <f t="shared" si="13"/>
        <v>7.05</v>
      </c>
      <c r="G85" s="132">
        <f t="shared" si="14"/>
        <v>7.05</v>
      </c>
      <c r="H85" s="91" t="s">
        <v>308</v>
      </c>
      <c r="I85" s="202"/>
      <c r="J85" s="94"/>
      <c r="K85" s="92"/>
      <c r="L85" s="95"/>
    </row>
    <row r="86" spans="1:12" s="91" customFormat="1" x14ac:dyDescent="0.2">
      <c r="A86" s="205" t="s">
        <v>184</v>
      </c>
      <c r="B86" s="206" t="s">
        <v>248</v>
      </c>
      <c r="C86" s="144" t="s">
        <v>32</v>
      </c>
      <c r="D86" s="132">
        <v>5</v>
      </c>
      <c r="E86" s="119">
        <v>7.16</v>
      </c>
      <c r="F86" s="119">
        <f t="shared" si="13"/>
        <v>8.9499999999999993</v>
      </c>
      <c r="G86" s="132">
        <f t="shared" si="14"/>
        <v>44.75</v>
      </c>
      <c r="H86" s="91" t="s">
        <v>309</v>
      </c>
      <c r="I86" s="202"/>
      <c r="J86" s="94"/>
      <c r="K86" s="92"/>
      <c r="L86" s="95"/>
    </row>
    <row r="87" spans="1:12" s="91" customFormat="1" x14ac:dyDescent="0.2">
      <c r="A87" s="205" t="s">
        <v>61</v>
      </c>
      <c r="B87" s="207" t="s">
        <v>249</v>
      </c>
      <c r="C87" s="144" t="s">
        <v>32</v>
      </c>
      <c r="D87" s="132">
        <v>1</v>
      </c>
      <c r="E87" s="119">
        <v>4.8600000000000003</v>
      </c>
      <c r="F87" s="119">
        <f t="shared" si="13"/>
        <v>6.08</v>
      </c>
      <c r="G87" s="132">
        <f t="shared" si="14"/>
        <v>6.08</v>
      </c>
      <c r="I87" s="202"/>
      <c r="J87" s="94"/>
      <c r="K87" s="208"/>
      <c r="L87" s="203"/>
    </row>
    <row r="88" spans="1:12" s="91" customFormat="1" x14ac:dyDescent="0.2">
      <c r="A88" s="205" t="s">
        <v>185</v>
      </c>
      <c r="B88" s="207" t="s">
        <v>196</v>
      </c>
      <c r="C88" s="144" t="s">
        <v>32</v>
      </c>
      <c r="D88" s="132">
        <v>11</v>
      </c>
      <c r="E88" s="119">
        <v>4.8600000000000003</v>
      </c>
      <c r="F88" s="119">
        <f t="shared" si="13"/>
        <v>6.08</v>
      </c>
      <c r="G88" s="132">
        <f t="shared" si="14"/>
        <v>66.88</v>
      </c>
      <c r="H88" s="91" t="s">
        <v>311</v>
      </c>
      <c r="I88" s="202"/>
      <c r="J88" s="94"/>
      <c r="K88" s="208"/>
      <c r="L88" s="203"/>
    </row>
    <row r="89" spans="1:12" s="91" customFormat="1" x14ac:dyDescent="0.2">
      <c r="A89" s="205" t="s">
        <v>127</v>
      </c>
      <c r="B89" s="207" t="s">
        <v>250</v>
      </c>
      <c r="C89" s="144" t="s">
        <v>32</v>
      </c>
      <c r="D89" s="132">
        <v>2</v>
      </c>
      <c r="E89" s="119">
        <v>10.89</v>
      </c>
      <c r="F89" s="119">
        <f t="shared" si="13"/>
        <v>13.61</v>
      </c>
      <c r="G89" s="132">
        <f t="shared" si="14"/>
        <v>27.22</v>
      </c>
      <c r="H89" s="91" t="s">
        <v>312</v>
      </c>
      <c r="I89" s="202"/>
      <c r="J89" s="94"/>
      <c r="K89" s="208"/>
      <c r="L89" s="203"/>
    </row>
    <row r="90" spans="1:12" s="91" customFormat="1" x14ac:dyDescent="0.2">
      <c r="A90" s="205" t="s">
        <v>128</v>
      </c>
      <c r="B90" s="207" t="s">
        <v>251</v>
      </c>
      <c r="C90" s="144" t="s">
        <v>32</v>
      </c>
      <c r="D90" s="132">
        <v>1</v>
      </c>
      <c r="E90" s="119">
        <v>0.37</v>
      </c>
      <c r="F90" s="119">
        <f t="shared" si="13"/>
        <v>0.46</v>
      </c>
      <c r="G90" s="132">
        <f t="shared" si="14"/>
        <v>0.46</v>
      </c>
      <c r="H90" s="91" t="s">
        <v>310</v>
      </c>
      <c r="I90" s="202"/>
      <c r="J90" s="94"/>
      <c r="K90" s="208"/>
      <c r="L90" s="203"/>
    </row>
    <row r="91" spans="1:12" s="91" customFormat="1" x14ac:dyDescent="0.2">
      <c r="A91" s="205" t="s">
        <v>129</v>
      </c>
      <c r="B91" s="207" t="s">
        <v>252</v>
      </c>
      <c r="C91" s="144" t="s">
        <v>11</v>
      </c>
      <c r="D91" s="132">
        <v>47.5</v>
      </c>
      <c r="E91" s="119">
        <v>9.3000000000000007</v>
      </c>
      <c r="F91" s="119">
        <f t="shared" si="13"/>
        <v>11.63</v>
      </c>
      <c r="G91" s="132">
        <f t="shared" si="14"/>
        <v>552.42999999999995</v>
      </c>
      <c r="H91" s="91" t="s">
        <v>313</v>
      </c>
      <c r="I91" s="202"/>
      <c r="J91" s="94"/>
      <c r="K91" s="208"/>
      <c r="L91" s="203"/>
    </row>
    <row r="92" spans="1:12" s="91" customFormat="1" x14ac:dyDescent="0.2">
      <c r="A92" s="205" t="s">
        <v>130</v>
      </c>
      <c r="B92" s="207" t="s">
        <v>253</v>
      </c>
      <c r="C92" s="144" t="s">
        <v>11</v>
      </c>
      <c r="D92" s="132">
        <v>17</v>
      </c>
      <c r="E92" s="119">
        <v>13.97</v>
      </c>
      <c r="F92" s="119">
        <f t="shared" si="13"/>
        <v>17.46</v>
      </c>
      <c r="G92" s="132">
        <f t="shared" si="14"/>
        <v>296.82</v>
      </c>
      <c r="H92" s="91" t="s">
        <v>314</v>
      </c>
      <c r="I92" s="202"/>
      <c r="J92" s="94"/>
      <c r="K92" s="208"/>
      <c r="L92" s="203"/>
    </row>
    <row r="93" spans="1:12" s="91" customFormat="1" x14ac:dyDescent="0.2">
      <c r="A93" s="205" t="s">
        <v>131</v>
      </c>
      <c r="B93" s="207" t="s">
        <v>254</v>
      </c>
      <c r="C93" s="144" t="s">
        <v>11</v>
      </c>
      <c r="D93" s="132">
        <v>20</v>
      </c>
      <c r="E93" s="119">
        <v>16.82</v>
      </c>
      <c r="F93" s="119">
        <f t="shared" si="13"/>
        <v>21.03</v>
      </c>
      <c r="G93" s="132">
        <f t="shared" si="14"/>
        <v>420.6</v>
      </c>
      <c r="H93" s="91" t="s">
        <v>315</v>
      </c>
      <c r="I93" s="202"/>
      <c r="J93" s="94"/>
      <c r="K93" s="208"/>
      <c r="L93" s="203"/>
    </row>
    <row r="94" spans="1:12" s="91" customFormat="1" x14ac:dyDescent="0.2">
      <c r="A94" s="205" t="s">
        <v>132</v>
      </c>
      <c r="B94" s="207" t="s">
        <v>316</v>
      </c>
      <c r="C94" s="144" t="s">
        <v>32</v>
      </c>
      <c r="D94" s="132">
        <v>7</v>
      </c>
      <c r="E94" s="119">
        <v>42.59</v>
      </c>
      <c r="F94" s="119">
        <f t="shared" si="13"/>
        <v>53.24</v>
      </c>
      <c r="G94" s="132">
        <f t="shared" si="14"/>
        <v>372.68</v>
      </c>
      <c r="H94" s="91" t="s">
        <v>319</v>
      </c>
      <c r="I94" s="202"/>
      <c r="J94" s="94"/>
      <c r="K94" s="208"/>
      <c r="L94" s="203"/>
    </row>
    <row r="95" spans="1:12" s="91" customFormat="1" x14ac:dyDescent="0.2">
      <c r="A95" s="205" t="s">
        <v>133</v>
      </c>
      <c r="B95" s="207" t="s">
        <v>317</v>
      </c>
      <c r="C95" s="144" t="s">
        <v>32</v>
      </c>
      <c r="D95" s="132">
        <v>2</v>
      </c>
      <c r="E95" s="119">
        <v>60.7</v>
      </c>
      <c r="F95" s="119">
        <f t="shared" si="13"/>
        <v>75.88</v>
      </c>
      <c r="G95" s="132">
        <f t="shared" si="14"/>
        <v>151.76</v>
      </c>
      <c r="H95" s="91" t="s">
        <v>320</v>
      </c>
      <c r="I95" s="202"/>
      <c r="J95" s="94"/>
      <c r="K95" s="208"/>
      <c r="L95" s="203"/>
    </row>
    <row r="96" spans="1:12" s="91" customFormat="1" x14ac:dyDescent="0.2">
      <c r="A96" s="205" t="s">
        <v>134</v>
      </c>
      <c r="B96" s="207" t="s">
        <v>318</v>
      </c>
      <c r="C96" s="144" t="s">
        <v>32</v>
      </c>
      <c r="D96" s="132">
        <v>2</v>
      </c>
      <c r="E96" s="119">
        <v>96.24</v>
      </c>
      <c r="F96" s="119">
        <f t="shared" si="13"/>
        <v>120.3</v>
      </c>
      <c r="G96" s="132">
        <f t="shared" si="14"/>
        <v>240.6</v>
      </c>
      <c r="H96" s="91" t="s">
        <v>321</v>
      </c>
      <c r="I96" s="202"/>
      <c r="J96" s="94"/>
      <c r="K96" s="208"/>
      <c r="L96" s="203"/>
    </row>
    <row r="97" spans="1:12" s="91" customFormat="1" x14ac:dyDescent="0.2">
      <c r="A97" s="205" t="s">
        <v>135</v>
      </c>
      <c r="B97" s="207" t="s">
        <v>265</v>
      </c>
      <c r="C97" s="144" t="s">
        <v>32</v>
      </c>
      <c r="D97" s="132">
        <v>3</v>
      </c>
      <c r="E97" s="119">
        <v>96.24</v>
      </c>
      <c r="F97" s="119">
        <f t="shared" si="13"/>
        <v>120.3</v>
      </c>
      <c r="G97" s="132">
        <f t="shared" si="14"/>
        <v>360.9</v>
      </c>
      <c r="I97" s="202"/>
      <c r="J97" s="94"/>
      <c r="K97" s="208"/>
      <c r="L97" s="203"/>
    </row>
    <row r="98" spans="1:12" s="91" customFormat="1" x14ac:dyDescent="0.2">
      <c r="A98" s="205" t="s">
        <v>136</v>
      </c>
      <c r="B98" s="207" t="s">
        <v>264</v>
      </c>
      <c r="C98" s="144" t="s">
        <v>32</v>
      </c>
      <c r="D98" s="132">
        <v>2</v>
      </c>
      <c r="E98" s="119">
        <v>596.4</v>
      </c>
      <c r="F98" s="119">
        <f t="shared" si="13"/>
        <v>745.5</v>
      </c>
      <c r="G98" s="132">
        <f t="shared" si="14"/>
        <v>1491</v>
      </c>
      <c r="I98" s="202"/>
      <c r="J98" s="94"/>
      <c r="K98" s="208"/>
      <c r="L98" s="203"/>
    </row>
    <row r="99" spans="1:12" s="160" customFormat="1" x14ac:dyDescent="0.2">
      <c r="A99" s="228"/>
      <c r="B99" s="227" t="s">
        <v>80</v>
      </c>
      <c r="C99" s="228"/>
      <c r="D99" s="232"/>
      <c r="E99" s="230"/>
      <c r="F99" s="230"/>
      <c r="G99" s="231">
        <f>SUM(G83:G98)</f>
        <v>4094.44</v>
      </c>
      <c r="I99" s="209"/>
      <c r="J99" s="210"/>
      <c r="K99" s="163"/>
      <c r="L99" s="211"/>
    </row>
    <row r="100" spans="1:12" s="91" customFormat="1" x14ac:dyDescent="0.2">
      <c r="A100" s="205"/>
      <c r="B100" s="204" t="s">
        <v>64</v>
      </c>
      <c r="C100" s="205"/>
      <c r="D100" s="132"/>
      <c r="E100" s="119"/>
      <c r="F100" s="119"/>
      <c r="G100" s="132"/>
      <c r="I100" s="202"/>
      <c r="J100" s="94"/>
      <c r="K100" s="92"/>
      <c r="L100" s="203"/>
    </row>
    <row r="101" spans="1:12" s="91" customFormat="1" x14ac:dyDescent="0.2">
      <c r="A101" s="205" t="s">
        <v>197</v>
      </c>
      <c r="B101" s="206" t="s">
        <v>93</v>
      </c>
      <c r="C101" s="144" t="s">
        <v>32</v>
      </c>
      <c r="D101" s="132">
        <v>1</v>
      </c>
      <c r="E101" s="119">
        <v>293.24</v>
      </c>
      <c r="F101" s="119">
        <f t="shared" si="13"/>
        <v>366.55</v>
      </c>
      <c r="G101" s="132">
        <f t="shared" si="14"/>
        <v>366.55</v>
      </c>
      <c r="H101" s="91" t="s">
        <v>323</v>
      </c>
      <c r="I101" s="202"/>
      <c r="J101" s="94"/>
      <c r="K101" s="92"/>
      <c r="L101" s="203"/>
    </row>
    <row r="102" spans="1:12" s="91" customFormat="1" x14ac:dyDescent="0.2">
      <c r="A102" s="205" t="s">
        <v>198</v>
      </c>
      <c r="B102" s="206" t="s">
        <v>121</v>
      </c>
      <c r="C102" s="144" t="s">
        <v>32</v>
      </c>
      <c r="D102" s="132">
        <v>7</v>
      </c>
      <c r="E102" s="119">
        <v>2.96</v>
      </c>
      <c r="F102" s="119">
        <f t="shared" si="13"/>
        <v>3.7</v>
      </c>
      <c r="G102" s="132">
        <f t="shared" si="14"/>
        <v>25.9</v>
      </c>
      <c r="H102" s="91" t="s">
        <v>332</v>
      </c>
      <c r="I102" s="202"/>
      <c r="J102" s="94"/>
      <c r="K102" s="92"/>
      <c r="L102" s="212"/>
    </row>
    <row r="103" spans="1:12" s="91" customFormat="1" x14ac:dyDescent="0.2">
      <c r="A103" s="205" t="s">
        <v>199</v>
      </c>
      <c r="B103" s="206" t="s">
        <v>256</v>
      </c>
      <c r="C103" s="144" t="s">
        <v>32</v>
      </c>
      <c r="D103" s="132">
        <v>4</v>
      </c>
      <c r="E103" s="119">
        <v>4.67</v>
      </c>
      <c r="F103" s="119">
        <f t="shared" si="13"/>
        <v>5.84</v>
      </c>
      <c r="G103" s="132">
        <f t="shared" si="14"/>
        <v>23.36</v>
      </c>
      <c r="H103" s="91" t="s">
        <v>331</v>
      </c>
      <c r="I103" s="202"/>
      <c r="J103" s="94"/>
      <c r="K103" s="92"/>
      <c r="L103" s="212"/>
    </row>
    <row r="104" spans="1:12" s="91" customFormat="1" x14ac:dyDescent="0.2">
      <c r="A104" s="205" t="s">
        <v>367</v>
      </c>
      <c r="B104" s="206" t="s">
        <v>12</v>
      </c>
      <c r="C104" s="144" t="s">
        <v>32</v>
      </c>
      <c r="D104" s="132">
        <v>4</v>
      </c>
      <c r="E104" s="119">
        <v>16.59</v>
      </c>
      <c r="F104" s="119">
        <f t="shared" si="13"/>
        <v>20.74</v>
      </c>
      <c r="G104" s="132">
        <f t="shared" si="14"/>
        <v>82.96</v>
      </c>
      <c r="H104" s="91" t="s">
        <v>330</v>
      </c>
      <c r="I104" s="202"/>
      <c r="J104" s="94"/>
      <c r="K104" s="92"/>
      <c r="L104" s="212"/>
    </row>
    <row r="105" spans="1:12" s="91" customFormat="1" x14ac:dyDescent="0.2">
      <c r="A105" s="205" t="s">
        <v>368</v>
      </c>
      <c r="B105" s="206" t="s">
        <v>257</v>
      </c>
      <c r="C105" s="144" t="s">
        <v>32</v>
      </c>
      <c r="D105" s="132">
        <v>9</v>
      </c>
      <c r="E105" s="119">
        <v>9.6199999999999992</v>
      </c>
      <c r="F105" s="119">
        <f t="shared" si="13"/>
        <v>12.03</v>
      </c>
      <c r="G105" s="132">
        <f t="shared" si="14"/>
        <v>108.27</v>
      </c>
      <c r="H105" s="91" t="s">
        <v>333</v>
      </c>
      <c r="I105" s="202"/>
      <c r="J105" s="94"/>
      <c r="K105" s="92"/>
      <c r="L105" s="212"/>
    </row>
    <row r="106" spans="1:12" s="91" customFormat="1" x14ac:dyDescent="0.2">
      <c r="A106" s="205" t="s">
        <v>369</v>
      </c>
      <c r="B106" s="206" t="s">
        <v>117</v>
      </c>
      <c r="C106" s="144" t="s">
        <v>32</v>
      </c>
      <c r="D106" s="132">
        <v>5</v>
      </c>
      <c r="E106" s="119">
        <v>13.59</v>
      </c>
      <c r="F106" s="119">
        <f t="shared" si="13"/>
        <v>16.989999999999998</v>
      </c>
      <c r="G106" s="132">
        <f t="shared" si="14"/>
        <v>84.95</v>
      </c>
      <c r="H106" s="91" t="s">
        <v>334</v>
      </c>
      <c r="I106" s="202"/>
      <c r="J106" s="94"/>
      <c r="K106" s="92"/>
      <c r="L106" s="212"/>
    </row>
    <row r="107" spans="1:12" s="91" customFormat="1" x14ac:dyDescent="0.2">
      <c r="A107" s="205" t="s">
        <v>370</v>
      </c>
      <c r="B107" s="206" t="s">
        <v>118</v>
      </c>
      <c r="C107" s="144" t="s">
        <v>11</v>
      </c>
      <c r="D107" s="132">
        <v>10</v>
      </c>
      <c r="E107" s="119">
        <v>7.47</v>
      </c>
      <c r="F107" s="119">
        <f t="shared" si="13"/>
        <v>9.34</v>
      </c>
      <c r="G107" s="132">
        <f t="shared" si="14"/>
        <v>93.4</v>
      </c>
      <c r="H107" s="91" t="s">
        <v>327</v>
      </c>
      <c r="I107" s="202"/>
      <c r="J107" s="94"/>
      <c r="K107" s="92"/>
      <c r="L107" s="212"/>
    </row>
    <row r="108" spans="1:12" s="91" customFormat="1" x14ac:dyDescent="0.2">
      <c r="A108" s="205" t="s">
        <v>371</v>
      </c>
      <c r="B108" s="206" t="s">
        <v>119</v>
      </c>
      <c r="C108" s="144" t="s">
        <v>11</v>
      </c>
      <c r="D108" s="132">
        <v>10</v>
      </c>
      <c r="E108" s="119">
        <v>12.55</v>
      </c>
      <c r="F108" s="119">
        <f t="shared" si="13"/>
        <v>15.69</v>
      </c>
      <c r="G108" s="132">
        <f t="shared" si="14"/>
        <v>156.9</v>
      </c>
      <c r="H108" s="91" t="s">
        <v>328</v>
      </c>
      <c r="I108" s="202"/>
      <c r="J108" s="94"/>
      <c r="K108" s="92"/>
      <c r="L108" s="212"/>
    </row>
    <row r="109" spans="1:12" s="91" customFormat="1" x14ac:dyDescent="0.2">
      <c r="A109" s="205" t="s">
        <v>372</v>
      </c>
      <c r="B109" s="206" t="s">
        <v>255</v>
      </c>
      <c r="C109" s="144" t="s">
        <v>11</v>
      </c>
      <c r="D109" s="132">
        <v>48</v>
      </c>
      <c r="E109" s="119">
        <v>19.79</v>
      </c>
      <c r="F109" s="119">
        <f t="shared" si="13"/>
        <v>24.74</v>
      </c>
      <c r="G109" s="132">
        <f t="shared" si="14"/>
        <v>1187.52</v>
      </c>
      <c r="H109" s="91" t="s">
        <v>329</v>
      </c>
      <c r="I109" s="202"/>
      <c r="J109" s="94"/>
      <c r="K109" s="92"/>
      <c r="L109" s="212"/>
    </row>
    <row r="110" spans="1:12" s="91" customFormat="1" x14ac:dyDescent="0.2">
      <c r="A110" s="205" t="s">
        <v>373</v>
      </c>
      <c r="B110" s="206" t="s">
        <v>120</v>
      </c>
      <c r="C110" s="144" t="s">
        <v>11</v>
      </c>
      <c r="D110" s="132">
        <v>50</v>
      </c>
      <c r="E110" s="119">
        <v>22.32</v>
      </c>
      <c r="F110" s="119">
        <f t="shared" si="13"/>
        <v>27.9</v>
      </c>
      <c r="G110" s="132">
        <f t="shared" si="14"/>
        <v>1395</v>
      </c>
      <c r="H110" s="91" t="s">
        <v>181</v>
      </c>
      <c r="I110" s="202"/>
      <c r="J110" s="94"/>
      <c r="K110" s="92"/>
      <c r="L110" s="212"/>
    </row>
    <row r="111" spans="1:12" s="91" customFormat="1" x14ac:dyDescent="0.2">
      <c r="A111" s="205" t="s">
        <v>374</v>
      </c>
      <c r="B111" s="206" t="s">
        <v>110</v>
      </c>
      <c r="C111" s="144" t="s">
        <v>32</v>
      </c>
      <c r="D111" s="132">
        <v>3</v>
      </c>
      <c r="E111" s="119">
        <v>7.76</v>
      </c>
      <c r="F111" s="119">
        <f t="shared" si="13"/>
        <v>9.6999999999999993</v>
      </c>
      <c r="G111" s="132">
        <f t="shared" si="14"/>
        <v>29.1</v>
      </c>
      <c r="H111" s="91" t="s">
        <v>326</v>
      </c>
      <c r="I111" s="202"/>
      <c r="J111" s="94"/>
      <c r="K111" s="92"/>
      <c r="L111" s="95"/>
    </row>
    <row r="112" spans="1:12" s="91" customFormat="1" x14ac:dyDescent="0.2">
      <c r="A112" s="205" t="s">
        <v>375</v>
      </c>
      <c r="B112" s="206" t="s">
        <v>258</v>
      </c>
      <c r="C112" s="144" t="s">
        <v>32</v>
      </c>
      <c r="D112" s="132">
        <v>1</v>
      </c>
      <c r="E112" s="119">
        <v>18.34</v>
      </c>
      <c r="F112" s="119">
        <f t="shared" si="13"/>
        <v>22.93</v>
      </c>
      <c r="G112" s="132">
        <f t="shared" si="14"/>
        <v>22.93</v>
      </c>
      <c r="I112" s="202"/>
      <c r="J112" s="94"/>
      <c r="K112" s="92"/>
      <c r="L112" s="95"/>
    </row>
    <row r="113" spans="1:12" s="91" customFormat="1" x14ac:dyDescent="0.2">
      <c r="A113" s="205" t="s">
        <v>376</v>
      </c>
      <c r="B113" s="206" t="s">
        <v>259</v>
      </c>
      <c r="C113" s="144" t="s">
        <v>32</v>
      </c>
      <c r="D113" s="132">
        <v>4</v>
      </c>
      <c r="E113" s="119">
        <v>18.34</v>
      </c>
      <c r="F113" s="119">
        <f t="shared" si="13"/>
        <v>22.93</v>
      </c>
      <c r="G113" s="132">
        <f t="shared" si="14"/>
        <v>91.72</v>
      </c>
      <c r="I113" s="202"/>
      <c r="J113" s="94"/>
      <c r="K113" s="92"/>
      <c r="L113" s="95"/>
    </row>
    <row r="114" spans="1:12" s="91" customFormat="1" x14ac:dyDescent="0.2">
      <c r="A114" s="205" t="s">
        <v>377</v>
      </c>
      <c r="B114" s="206" t="s">
        <v>260</v>
      </c>
      <c r="C114" s="144" t="s">
        <v>32</v>
      </c>
      <c r="D114" s="132">
        <v>1</v>
      </c>
      <c r="E114" s="119">
        <v>2928.22</v>
      </c>
      <c r="F114" s="119">
        <f t="shared" si="13"/>
        <v>3660.28</v>
      </c>
      <c r="G114" s="132">
        <f t="shared" si="14"/>
        <v>3660.28</v>
      </c>
      <c r="H114" s="91" t="s">
        <v>324</v>
      </c>
      <c r="I114" s="202"/>
      <c r="J114" s="94"/>
      <c r="K114" s="92"/>
      <c r="L114" s="95"/>
    </row>
    <row r="115" spans="1:12" s="91" customFormat="1" x14ac:dyDescent="0.2">
      <c r="A115" s="205" t="s">
        <v>378</v>
      </c>
      <c r="B115" s="206" t="s">
        <v>261</v>
      </c>
      <c r="C115" s="144" t="s">
        <v>32</v>
      </c>
      <c r="D115" s="132">
        <v>1</v>
      </c>
      <c r="E115" s="119">
        <v>2686.23</v>
      </c>
      <c r="F115" s="119">
        <f t="shared" si="13"/>
        <v>3357.79</v>
      </c>
      <c r="G115" s="132">
        <f t="shared" si="14"/>
        <v>3357.79</v>
      </c>
      <c r="H115" s="91" t="s">
        <v>325</v>
      </c>
      <c r="I115" s="202"/>
      <c r="J115" s="94"/>
      <c r="K115" s="92"/>
      <c r="L115" s="95"/>
    </row>
    <row r="116" spans="1:12" s="160" customFormat="1" x14ac:dyDescent="0.2">
      <c r="A116" s="228"/>
      <c r="B116" s="227" t="s">
        <v>80</v>
      </c>
      <c r="C116" s="228"/>
      <c r="D116" s="232"/>
      <c r="E116" s="230"/>
      <c r="F116" s="230"/>
      <c r="G116" s="231">
        <f>SUM(G101:G115)</f>
        <v>10686.630000000001</v>
      </c>
      <c r="I116" s="161"/>
      <c r="J116" s="162"/>
      <c r="K116" s="163"/>
      <c r="L116" s="164"/>
    </row>
    <row r="117" spans="1:12" x14ac:dyDescent="0.2">
      <c r="A117" s="137">
        <v>13</v>
      </c>
      <c r="B117" s="121" t="s">
        <v>87</v>
      </c>
      <c r="C117" s="125"/>
      <c r="D117" s="132"/>
      <c r="E117" s="188"/>
      <c r="F117" s="119"/>
      <c r="G117" s="124"/>
      <c r="I117" s="156"/>
      <c r="J117" s="89"/>
      <c r="K117" s="75"/>
      <c r="L117" s="76"/>
    </row>
    <row r="118" spans="1:12" x14ac:dyDescent="0.2">
      <c r="A118" s="125" t="s">
        <v>66</v>
      </c>
      <c r="B118" s="126" t="s">
        <v>73</v>
      </c>
      <c r="C118" s="125" t="s">
        <v>11</v>
      </c>
      <c r="D118" s="132">
        <v>76</v>
      </c>
      <c r="E118" s="188">
        <v>22.32</v>
      </c>
      <c r="F118" s="119">
        <f t="shared" si="13"/>
        <v>27.9</v>
      </c>
      <c r="G118" s="124">
        <f t="shared" si="14"/>
        <v>2120.4</v>
      </c>
      <c r="H118" s="70" t="s">
        <v>181</v>
      </c>
      <c r="I118" s="156"/>
      <c r="J118" s="89"/>
      <c r="K118" s="75"/>
      <c r="L118" s="76"/>
    </row>
    <row r="119" spans="1:12" ht="14.25" customHeight="1" x14ac:dyDescent="0.2">
      <c r="A119" s="125" t="s">
        <v>137</v>
      </c>
      <c r="B119" s="126" t="s">
        <v>12</v>
      </c>
      <c r="C119" s="144" t="s">
        <v>32</v>
      </c>
      <c r="D119" s="132">
        <v>24</v>
      </c>
      <c r="E119" s="188">
        <v>16.649999999999999</v>
      </c>
      <c r="F119" s="119">
        <f t="shared" si="13"/>
        <v>20.81</v>
      </c>
      <c r="G119" s="124">
        <f t="shared" si="14"/>
        <v>499.44</v>
      </c>
      <c r="H119" s="70" t="s">
        <v>180</v>
      </c>
      <c r="I119" s="156"/>
      <c r="J119" s="89"/>
      <c r="K119" s="75"/>
      <c r="L119" s="93"/>
    </row>
    <row r="120" spans="1:12" ht="14.25" customHeight="1" x14ac:dyDescent="0.2">
      <c r="A120" s="125" t="s">
        <v>138</v>
      </c>
      <c r="B120" s="126" t="s">
        <v>192</v>
      </c>
      <c r="C120" s="125" t="s">
        <v>11</v>
      </c>
      <c r="D120" s="132">
        <v>14</v>
      </c>
      <c r="E120" s="188">
        <v>15.1</v>
      </c>
      <c r="F120" s="119">
        <f t="shared" si="13"/>
        <v>18.88</v>
      </c>
      <c r="G120" s="124">
        <f t="shared" si="14"/>
        <v>264.32</v>
      </c>
      <c r="H120" s="70" t="s">
        <v>177</v>
      </c>
      <c r="I120" s="156"/>
      <c r="J120" s="89"/>
      <c r="K120" s="75"/>
      <c r="L120" s="93"/>
    </row>
    <row r="121" spans="1:12" ht="14.25" customHeight="1" x14ac:dyDescent="0.2">
      <c r="A121" s="125" t="s">
        <v>67</v>
      </c>
      <c r="B121" s="126" t="s">
        <v>189</v>
      </c>
      <c r="C121" s="144" t="s">
        <v>32</v>
      </c>
      <c r="D121" s="132">
        <v>4</v>
      </c>
      <c r="E121" s="188">
        <v>6.1</v>
      </c>
      <c r="F121" s="119">
        <f t="shared" si="13"/>
        <v>7.63</v>
      </c>
      <c r="G121" s="124">
        <f t="shared" si="14"/>
        <v>30.52</v>
      </c>
      <c r="H121" s="70">
        <v>72574</v>
      </c>
      <c r="I121" s="156"/>
      <c r="J121" s="89"/>
      <c r="K121" s="75"/>
      <c r="L121" s="93"/>
    </row>
    <row r="122" spans="1:12" x14ac:dyDescent="0.2">
      <c r="A122" s="125" t="s">
        <v>190</v>
      </c>
      <c r="B122" s="128" t="s">
        <v>262</v>
      </c>
      <c r="C122" s="144" t="s">
        <v>32</v>
      </c>
      <c r="D122" s="132">
        <v>8</v>
      </c>
      <c r="E122" s="188">
        <v>135.65</v>
      </c>
      <c r="F122" s="119">
        <f t="shared" si="13"/>
        <v>169.56</v>
      </c>
      <c r="G122" s="124">
        <f t="shared" si="14"/>
        <v>1356.48</v>
      </c>
      <c r="H122" s="70">
        <v>72286</v>
      </c>
      <c r="I122" s="156"/>
      <c r="J122" s="89"/>
      <c r="K122" s="75"/>
      <c r="L122" s="90"/>
    </row>
    <row r="123" spans="1:12" ht="22.5" x14ac:dyDescent="0.2">
      <c r="A123" s="125" t="s">
        <v>191</v>
      </c>
      <c r="B123" s="128" t="s">
        <v>178</v>
      </c>
      <c r="C123" s="125" t="s">
        <v>11</v>
      </c>
      <c r="D123" s="132">
        <v>43</v>
      </c>
      <c r="E123" s="188">
        <v>72.03</v>
      </c>
      <c r="F123" s="119">
        <f t="shared" si="13"/>
        <v>90.04</v>
      </c>
      <c r="G123" s="124">
        <f t="shared" si="14"/>
        <v>3871.72</v>
      </c>
      <c r="H123" s="70" t="s">
        <v>179</v>
      </c>
      <c r="I123" s="156"/>
      <c r="J123" s="89"/>
      <c r="K123" s="75"/>
      <c r="L123" s="90"/>
    </row>
    <row r="124" spans="1:12" ht="22.5" x14ac:dyDescent="0.2">
      <c r="A124" s="125" t="s">
        <v>379</v>
      </c>
      <c r="B124" s="128" t="s">
        <v>263</v>
      </c>
      <c r="C124" s="144" t="s">
        <v>32</v>
      </c>
      <c r="D124" s="132">
        <v>1</v>
      </c>
      <c r="E124" s="188">
        <v>383.54</v>
      </c>
      <c r="F124" s="119">
        <f t="shared" si="13"/>
        <v>479.43</v>
      </c>
      <c r="G124" s="124">
        <f t="shared" si="14"/>
        <v>479.43</v>
      </c>
      <c r="H124" s="70" t="s">
        <v>335</v>
      </c>
      <c r="I124" s="156"/>
      <c r="J124" s="89"/>
      <c r="K124" s="75"/>
      <c r="L124" s="90"/>
    </row>
    <row r="125" spans="1:12" s="165" customFormat="1" x14ac:dyDescent="0.2">
      <c r="A125" s="228"/>
      <c r="B125" s="227" t="s">
        <v>80</v>
      </c>
      <c r="C125" s="228"/>
      <c r="D125" s="232"/>
      <c r="E125" s="230"/>
      <c r="F125" s="230"/>
      <c r="G125" s="231">
        <f>SUM(G118:G124)</f>
        <v>8622.31</v>
      </c>
      <c r="I125" s="161"/>
      <c r="J125" s="162"/>
      <c r="K125" s="166"/>
      <c r="L125" s="164"/>
    </row>
    <row r="126" spans="1:12" x14ac:dyDescent="0.2">
      <c r="A126" s="120">
        <v>14</v>
      </c>
      <c r="B126" s="121" t="s">
        <v>65</v>
      </c>
      <c r="C126" s="125"/>
      <c r="D126" s="132"/>
      <c r="E126" s="188"/>
      <c r="F126" s="119"/>
      <c r="G126" s="124"/>
      <c r="I126" s="156"/>
      <c r="J126" s="89"/>
      <c r="K126" s="75"/>
      <c r="L126" s="90"/>
    </row>
    <row r="127" spans="1:12" x14ac:dyDescent="0.2">
      <c r="A127" s="144" t="s">
        <v>62</v>
      </c>
      <c r="B127" s="126" t="s">
        <v>246</v>
      </c>
      <c r="C127" s="125" t="s">
        <v>13</v>
      </c>
      <c r="D127" s="132">
        <v>3</v>
      </c>
      <c r="E127" s="188">
        <v>306.38</v>
      </c>
      <c r="F127" s="119">
        <f t="shared" si="13"/>
        <v>382.98</v>
      </c>
      <c r="G127" s="124">
        <f t="shared" si="14"/>
        <v>1148.94</v>
      </c>
      <c r="H127" s="70">
        <v>86888</v>
      </c>
      <c r="I127" s="156"/>
      <c r="J127" s="89"/>
      <c r="K127" s="75"/>
      <c r="L127" s="90"/>
    </row>
    <row r="128" spans="1:12" s="91" customFormat="1" x14ac:dyDescent="0.2">
      <c r="A128" s="144" t="s">
        <v>139</v>
      </c>
      <c r="B128" s="126" t="s">
        <v>390</v>
      </c>
      <c r="C128" s="125" t="s">
        <v>13</v>
      </c>
      <c r="D128" s="132">
        <v>2</v>
      </c>
      <c r="E128" s="188">
        <v>134.81</v>
      </c>
      <c r="F128" s="119">
        <f t="shared" si="13"/>
        <v>168.51</v>
      </c>
      <c r="G128" s="124">
        <f t="shared" si="14"/>
        <v>337.02</v>
      </c>
      <c r="H128" s="91">
        <v>86942</v>
      </c>
      <c r="I128" s="156"/>
      <c r="J128" s="89"/>
      <c r="K128" s="92"/>
      <c r="L128" s="90"/>
    </row>
    <row r="129" spans="1:12" s="91" customFormat="1" x14ac:dyDescent="0.2">
      <c r="A129" s="144" t="s">
        <v>63</v>
      </c>
      <c r="B129" s="126" t="s">
        <v>105</v>
      </c>
      <c r="C129" s="125" t="s">
        <v>13</v>
      </c>
      <c r="D129" s="132">
        <v>3</v>
      </c>
      <c r="E129" s="188">
        <v>133.30000000000001</v>
      </c>
      <c r="F129" s="119">
        <f t="shared" si="13"/>
        <v>166.63</v>
      </c>
      <c r="G129" s="124">
        <f t="shared" si="14"/>
        <v>499.89</v>
      </c>
      <c r="H129" s="91" t="s">
        <v>170</v>
      </c>
      <c r="I129" s="156"/>
      <c r="J129" s="89"/>
      <c r="K129" s="92"/>
      <c r="L129" s="90"/>
    </row>
    <row r="130" spans="1:12" s="91" customFormat="1" x14ac:dyDescent="0.2">
      <c r="A130" s="144" t="s">
        <v>267</v>
      </c>
      <c r="B130" s="126" t="s">
        <v>266</v>
      </c>
      <c r="C130" s="125" t="s">
        <v>13</v>
      </c>
      <c r="D130" s="132">
        <v>1</v>
      </c>
      <c r="E130" s="188">
        <v>120.54</v>
      </c>
      <c r="F130" s="119">
        <f t="shared" si="13"/>
        <v>150.68</v>
      </c>
      <c r="G130" s="124">
        <f t="shared" si="14"/>
        <v>150.68</v>
      </c>
      <c r="H130" s="91" t="s">
        <v>336</v>
      </c>
      <c r="I130" s="156"/>
      <c r="J130" s="89"/>
      <c r="K130" s="92"/>
      <c r="L130" s="90"/>
    </row>
    <row r="131" spans="1:12" s="91" customFormat="1" x14ac:dyDescent="0.2">
      <c r="A131" s="144" t="s">
        <v>268</v>
      </c>
      <c r="B131" s="126" t="s">
        <v>270</v>
      </c>
      <c r="C131" s="125" t="s">
        <v>13</v>
      </c>
      <c r="D131" s="132">
        <v>1</v>
      </c>
      <c r="E131" s="188">
        <v>163.22</v>
      </c>
      <c r="F131" s="119">
        <f t="shared" si="13"/>
        <v>204.03</v>
      </c>
      <c r="G131" s="124">
        <f t="shared" si="14"/>
        <v>204.03</v>
      </c>
      <c r="H131" s="91" t="s">
        <v>339</v>
      </c>
      <c r="I131" s="156"/>
      <c r="J131" s="89"/>
      <c r="K131" s="92"/>
      <c r="L131" s="90"/>
    </row>
    <row r="132" spans="1:12" s="91" customFormat="1" x14ac:dyDescent="0.2">
      <c r="A132" s="144" t="s">
        <v>269</v>
      </c>
      <c r="B132" s="126" t="s">
        <v>338</v>
      </c>
      <c r="C132" s="125" t="s">
        <v>13</v>
      </c>
      <c r="D132" s="132">
        <v>2</v>
      </c>
      <c r="E132" s="188">
        <v>73.8</v>
      </c>
      <c r="F132" s="119">
        <f t="shared" si="13"/>
        <v>92.25</v>
      </c>
      <c r="G132" s="124">
        <f t="shared" si="14"/>
        <v>184.5</v>
      </c>
      <c r="H132" s="91" t="s">
        <v>337</v>
      </c>
      <c r="I132" s="156"/>
      <c r="J132" s="89"/>
      <c r="K132" s="92"/>
      <c r="L132" s="90"/>
    </row>
    <row r="133" spans="1:12" s="91" customFormat="1" x14ac:dyDescent="0.2">
      <c r="A133" s="144" t="s">
        <v>280</v>
      </c>
      <c r="B133" s="126" t="s">
        <v>322</v>
      </c>
      <c r="C133" s="125" t="s">
        <v>13</v>
      </c>
      <c r="D133" s="132">
        <v>2</v>
      </c>
      <c r="E133" s="188">
        <v>628.29999999999995</v>
      </c>
      <c r="F133" s="119">
        <f t="shared" si="13"/>
        <v>785.38</v>
      </c>
      <c r="G133" s="124">
        <f t="shared" si="14"/>
        <v>1570.76</v>
      </c>
      <c r="H133" s="217" t="s">
        <v>170</v>
      </c>
      <c r="I133" s="156"/>
      <c r="J133" s="89"/>
      <c r="K133" s="92"/>
      <c r="L133" s="90"/>
    </row>
    <row r="134" spans="1:12" s="91" customFormat="1" x14ac:dyDescent="0.2">
      <c r="A134" s="144" t="s">
        <v>282</v>
      </c>
      <c r="B134" s="126" t="s">
        <v>341</v>
      </c>
      <c r="C134" s="125" t="s">
        <v>13</v>
      </c>
      <c r="D134" s="132">
        <v>2</v>
      </c>
      <c r="E134" s="188">
        <v>26.11</v>
      </c>
      <c r="F134" s="119">
        <f t="shared" si="13"/>
        <v>32.64</v>
      </c>
      <c r="G134" s="124">
        <f t="shared" si="14"/>
        <v>65.28</v>
      </c>
      <c r="H134" s="217" t="s">
        <v>340</v>
      </c>
      <c r="I134" s="156"/>
      <c r="J134" s="89"/>
      <c r="K134" s="92"/>
      <c r="L134" s="90"/>
    </row>
    <row r="135" spans="1:12" s="91" customFormat="1" x14ac:dyDescent="0.2">
      <c r="A135" s="144" t="s">
        <v>283</v>
      </c>
      <c r="B135" s="126" t="s">
        <v>383</v>
      </c>
      <c r="C135" s="125" t="s">
        <v>13</v>
      </c>
      <c r="D135" s="132">
        <v>1</v>
      </c>
      <c r="E135" s="188">
        <v>1174.17</v>
      </c>
      <c r="F135" s="119">
        <f t="shared" si="13"/>
        <v>1467.71</v>
      </c>
      <c r="G135" s="124">
        <f t="shared" si="14"/>
        <v>1467.71</v>
      </c>
      <c r="H135" s="217"/>
      <c r="I135" s="156"/>
      <c r="J135" s="89"/>
      <c r="K135" s="92"/>
      <c r="L135" s="90"/>
    </row>
    <row r="136" spans="1:12" s="91" customFormat="1" x14ac:dyDescent="0.2">
      <c r="A136" s="144" t="s">
        <v>286</v>
      </c>
      <c r="B136" s="126" t="s">
        <v>384</v>
      </c>
      <c r="C136" s="125" t="s">
        <v>13</v>
      </c>
      <c r="D136" s="132">
        <v>8</v>
      </c>
      <c r="E136" s="188">
        <v>43.29</v>
      </c>
      <c r="F136" s="119">
        <f t="shared" si="13"/>
        <v>54.11</v>
      </c>
      <c r="G136" s="124">
        <f t="shared" si="14"/>
        <v>432.88</v>
      </c>
      <c r="H136" s="217"/>
      <c r="I136" s="156"/>
      <c r="J136" s="89"/>
      <c r="K136" s="92"/>
      <c r="L136" s="90"/>
    </row>
    <row r="137" spans="1:12" s="160" customFormat="1" x14ac:dyDescent="0.2">
      <c r="A137" s="228"/>
      <c r="B137" s="227" t="s">
        <v>80</v>
      </c>
      <c r="C137" s="228"/>
      <c r="D137" s="232"/>
      <c r="E137" s="230"/>
      <c r="F137" s="230"/>
      <c r="G137" s="231">
        <f>SUM(G127:G136)</f>
        <v>6061.69</v>
      </c>
      <c r="I137" s="161"/>
      <c r="J137" s="162"/>
      <c r="K137" s="163"/>
      <c r="L137" s="164"/>
    </row>
    <row r="138" spans="1:12" s="91" customFormat="1" x14ac:dyDescent="0.2">
      <c r="A138" s="158">
        <v>15</v>
      </c>
      <c r="B138" s="151" t="s">
        <v>200</v>
      </c>
      <c r="C138" s="129"/>
      <c r="D138" s="132"/>
      <c r="E138" s="119"/>
      <c r="F138" s="119"/>
      <c r="G138" s="132"/>
      <c r="I138" s="202"/>
      <c r="J138" s="94"/>
      <c r="K138" s="92"/>
      <c r="L138" s="203"/>
    </row>
    <row r="139" spans="1:12" s="217" customFormat="1" x14ac:dyDescent="0.2">
      <c r="A139" s="144" t="s">
        <v>53</v>
      </c>
      <c r="B139" s="126" t="s">
        <v>275</v>
      </c>
      <c r="C139" s="125" t="s">
        <v>16</v>
      </c>
      <c r="D139" s="132">
        <v>1</v>
      </c>
      <c r="E139" s="188">
        <v>342.04</v>
      </c>
      <c r="F139" s="119">
        <f t="shared" ref="F139:F153" si="15">ROUND(E139*$I$1,2)</f>
        <v>427.55</v>
      </c>
      <c r="G139" s="124">
        <f t="shared" ref="G139:G153" si="16">ROUND(F139*D139,2)</f>
        <v>427.55</v>
      </c>
      <c r="H139" s="221" t="s">
        <v>276</v>
      </c>
      <c r="I139" s="214"/>
      <c r="J139" s="215"/>
      <c r="K139" s="216"/>
      <c r="L139" s="90"/>
    </row>
    <row r="140" spans="1:12" s="217" customFormat="1" x14ac:dyDescent="0.2">
      <c r="A140" s="144" t="s">
        <v>52</v>
      </c>
      <c r="B140" s="126" t="s">
        <v>103</v>
      </c>
      <c r="C140" s="125" t="s">
        <v>16</v>
      </c>
      <c r="D140" s="132">
        <v>7</v>
      </c>
      <c r="E140" s="188">
        <v>47.67</v>
      </c>
      <c r="F140" s="119">
        <f t="shared" si="15"/>
        <v>59.59</v>
      </c>
      <c r="G140" s="124">
        <f t="shared" si="16"/>
        <v>417.13</v>
      </c>
      <c r="H140" s="221" t="s">
        <v>348</v>
      </c>
      <c r="I140" s="214"/>
      <c r="J140" s="215"/>
      <c r="K140" s="216"/>
      <c r="L140" s="90"/>
    </row>
    <row r="141" spans="1:12" s="217" customFormat="1" x14ac:dyDescent="0.2">
      <c r="A141" s="144" t="s">
        <v>54</v>
      </c>
      <c r="B141" s="126" t="s">
        <v>56</v>
      </c>
      <c r="C141" s="125" t="s">
        <v>16</v>
      </c>
      <c r="D141" s="132">
        <v>4</v>
      </c>
      <c r="E141" s="188">
        <v>44.85</v>
      </c>
      <c r="F141" s="119">
        <f t="shared" si="15"/>
        <v>56.06</v>
      </c>
      <c r="G141" s="124">
        <f t="shared" si="16"/>
        <v>224.24</v>
      </c>
      <c r="H141" s="221" t="s">
        <v>347</v>
      </c>
      <c r="I141" s="214"/>
      <c r="J141" s="215"/>
      <c r="K141" s="216"/>
      <c r="L141" s="90"/>
    </row>
    <row r="142" spans="1:12" s="217" customFormat="1" x14ac:dyDescent="0.2">
      <c r="A142" s="144" t="s">
        <v>55</v>
      </c>
      <c r="B142" s="126" t="s">
        <v>346</v>
      </c>
      <c r="C142" s="125" t="s">
        <v>16</v>
      </c>
      <c r="D142" s="132">
        <v>4</v>
      </c>
      <c r="E142" s="188">
        <v>44.85</v>
      </c>
      <c r="F142" s="119">
        <f t="shared" si="15"/>
        <v>56.06</v>
      </c>
      <c r="G142" s="124">
        <f t="shared" si="16"/>
        <v>224.24</v>
      </c>
      <c r="H142" s="221" t="s">
        <v>349</v>
      </c>
      <c r="I142" s="214"/>
      <c r="J142" s="215"/>
      <c r="K142" s="216"/>
      <c r="L142" s="90"/>
    </row>
    <row r="143" spans="1:12" s="217" customFormat="1" x14ac:dyDescent="0.2">
      <c r="A143" s="144" t="s">
        <v>140</v>
      </c>
      <c r="B143" s="126" t="s">
        <v>277</v>
      </c>
      <c r="C143" s="125" t="s">
        <v>16</v>
      </c>
      <c r="D143" s="132">
        <v>52</v>
      </c>
      <c r="E143" s="188">
        <v>7.15</v>
      </c>
      <c r="F143" s="119">
        <f t="shared" si="15"/>
        <v>8.94</v>
      </c>
      <c r="G143" s="124">
        <f t="shared" si="16"/>
        <v>464.88</v>
      </c>
      <c r="H143" s="221">
        <v>83439</v>
      </c>
      <c r="I143" s="214"/>
      <c r="J143" s="215"/>
      <c r="K143" s="216"/>
      <c r="L143" s="90"/>
    </row>
    <row r="144" spans="1:12" s="217" customFormat="1" x14ac:dyDescent="0.2">
      <c r="A144" s="144" t="s">
        <v>141</v>
      </c>
      <c r="B144" s="169" t="s">
        <v>344</v>
      </c>
      <c r="C144" s="213" t="s">
        <v>16</v>
      </c>
      <c r="D144" s="224">
        <v>52</v>
      </c>
      <c r="E144" s="188">
        <v>13.42</v>
      </c>
      <c r="F144" s="119">
        <f t="shared" si="15"/>
        <v>16.78</v>
      </c>
      <c r="G144" s="124">
        <f t="shared" si="16"/>
        <v>872.56</v>
      </c>
      <c r="H144" s="221" t="s">
        <v>345</v>
      </c>
      <c r="I144" s="214"/>
      <c r="J144" s="215"/>
      <c r="K144" s="216"/>
      <c r="L144" s="90"/>
    </row>
    <row r="145" spans="1:12" s="217" customFormat="1" x14ac:dyDescent="0.2">
      <c r="A145" s="144" t="s">
        <v>142</v>
      </c>
      <c r="B145" s="126" t="s">
        <v>278</v>
      </c>
      <c r="C145" s="125" t="s">
        <v>16</v>
      </c>
      <c r="D145" s="132">
        <v>4</v>
      </c>
      <c r="E145" s="188">
        <v>11.3</v>
      </c>
      <c r="F145" s="119">
        <f t="shared" si="15"/>
        <v>14.13</v>
      </c>
      <c r="G145" s="124">
        <f t="shared" si="16"/>
        <v>56.52</v>
      </c>
      <c r="H145" s="221" t="s">
        <v>353</v>
      </c>
      <c r="I145" s="214"/>
      <c r="J145" s="215"/>
      <c r="K145" s="216"/>
      <c r="L145" s="90"/>
    </row>
    <row r="146" spans="1:12" s="217" customFormat="1" x14ac:dyDescent="0.2">
      <c r="A146" s="144" t="s">
        <v>143</v>
      </c>
      <c r="B146" s="126" t="s">
        <v>279</v>
      </c>
      <c r="C146" s="125" t="s">
        <v>16</v>
      </c>
      <c r="D146" s="132">
        <v>58</v>
      </c>
      <c r="E146" s="188">
        <v>11.3</v>
      </c>
      <c r="F146" s="119">
        <f t="shared" si="15"/>
        <v>14.13</v>
      </c>
      <c r="G146" s="124">
        <f t="shared" si="16"/>
        <v>819.54</v>
      </c>
      <c r="H146" s="221" t="s">
        <v>353</v>
      </c>
      <c r="I146" s="214"/>
      <c r="J146" s="215"/>
      <c r="K146" s="216"/>
      <c r="L146" s="90"/>
    </row>
    <row r="147" spans="1:12" s="201" customFormat="1" x14ac:dyDescent="0.2">
      <c r="A147" s="144" t="s">
        <v>144</v>
      </c>
      <c r="B147" s="126" t="s">
        <v>281</v>
      </c>
      <c r="C147" s="125" t="s">
        <v>16</v>
      </c>
      <c r="D147" s="132">
        <v>8</v>
      </c>
      <c r="E147" s="188">
        <v>21.13</v>
      </c>
      <c r="F147" s="119">
        <f t="shared" si="15"/>
        <v>26.41</v>
      </c>
      <c r="G147" s="124">
        <f t="shared" si="16"/>
        <v>211.28</v>
      </c>
      <c r="H147" s="222">
        <v>72332</v>
      </c>
      <c r="I147" s="214"/>
      <c r="J147" s="215"/>
      <c r="K147" s="218"/>
      <c r="L147" s="93"/>
    </row>
    <row r="148" spans="1:12" s="201" customFormat="1" x14ac:dyDescent="0.2">
      <c r="A148" s="144" t="s">
        <v>145</v>
      </c>
      <c r="B148" s="126" t="s">
        <v>94</v>
      </c>
      <c r="C148" s="125" t="s">
        <v>16</v>
      </c>
      <c r="D148" s="132">
        <v>6</v>
      </c>
      <c r="E148" s="188">
        <v>11.54</v>
      </c>
      <c r="F148" s="119">
        <f t="shared" si="15"/>
        <v>14.43</v>
      </c>
      <c r="G148" s="124">
        <f t="shared" si="16"/>
        <v>86.58</v>
      </c>
      <c r="H148" s="222">
        <v>72331</v>
      </c>
      <c r="I148" s="214"/>
      <c r="J148" s="215"/>
      <c r="K148" s="218"/>
      <c r="L148" s="90"/>
    </row>
    <row r="149" spans="1:12" s="201" customFormat="1" x14ac:dyDescent="0.2">
      <c r="A149" s="144" t="s">
        <v>146</v>
      </c>
      <c r="B149" s="126" t="s">
        <v>284</v>
      </c>
      <c r="C149" s="125" t="s">
        <v>285</v>
      </c>
      <c r="D149" s="132">
        <v>76</v>
      </c>
      <c r="E149" s="188">
        <v>3.17</v>
      </c>
      <c r="F149" s="119">
        <f t="shared" si="15"/>
        <v>3.96</v>
      </c>
      <c r="G149" s="124">
        <f t="shared" si="16"/>
        <v>300.95999999999998</v>
      </c>
      <c r="H149" s="222">
        <v>72335</v>
      </c>
      <c r="I149" s="214"/>
      <c r="J149" s="215"/>
      <c r="K149" s="218"/>
      <c r="L149" s="90"/>
    </row>
    <row r="150" spans="1:12" s="201" customFormat="1" x14ac:dyDescent="0.2">
      <c r="A150" s="144" t="s">
        <v>186</v>
      </c>
      <c r="B150" s="126" t="s">
        <v>287</v>
      </c>
      <c r="C150" s="125" t="s">
        <v>16</v>
      </c>
      <c r="D150" s="132">
        <v>65</v>
      </c>
      <c r="E150" s="188">
        <v>6.71</v>
      </c>
      <c r="F150" s="119">
        <f t="shared" si="15"/>
        <v>8.39</v>
      </c>
      <c r="G150" s="124">
        <f t="shared" si="16"/>
        <v>545.35</v>
      </c>
      <c r="H150" s="223">
        <v>83387</v>
      </c>
      <c r="I150" s="214"/>
      <c r="J150" s="215"/>
      <c r="K150" s="218"/>
      <c r="L150" s="219"/>
    </row>
    <row r="151" spans="1:12" s="201" customFormat="1" x14ac:dyDescent="0.2">
      <c r="A151" s="144" t="s">
        <v>187</v>
      </c>
      <c r="B151" s="126" t="s">
        <v>288</v>
      </c>
      <c r="C151" s="125" t="s">
        <v>57</v>
      </c>
      <c r="D151" s="132">
        <v>965.55</v>
      </c>
      <c r="E151" s="188">
        <v>3.46</v>
      </c>
      <c r="F151" s="119">
        <f t="shared" si="15"/>
        <v>4.33</v>
      </c>
      <c r="G151" s="124">
        <f t="shared" si="16"/>
        <v>4180.83</v>
      </c>
      <c r="H151" s="223" t="s">
        <v>351</v>
      </c>
      <c r="I151" s="214"/>
      <c r="J151" s="215"/>
      <c r="K151" s="218"/>
      <c r="L151" s="93"/>
    </row>
    <row r="152" spans="1:12" s="217" customFormat="1" x14ac:dyDescent="0.2">
      <c r="A152" s="144" t="s">
        <v>147</v>
      </c>
      <c r="B152" s="126" t="s">
        <v>289</v>
      </c>
      <c r="C152" s="125" t="s">
        <v>57</v>
      </c>
      <c r="D152" s="132">
        <v>225</v>
      </c>
      <c r="E152" s="188">
        <v>4.24</v>
      </c>
      <c r="F152" s="119">
        <f t="shared" si="15"/>
        <v>5.3</v>
      </c>
      <c r="G152" s="124">
        <f t="shared" si="16"/>
        <v>1192.5</v>
      </c>
      <c r="H152" s="221" t="s">
        <v>352</v>
      </c>
      <c r="I152" s="214"/>
      <c r="J152" s="215"/>
      <c r="K152" s="216"/>
      <c r="L152" s="90"/>
    </row>
    <row r="153" spans="1:12" s="201" customFormat="1" x14ac:dyDescent="0.2">
      <c r="A153" s="144" t="s">
        <v>380</v>
      </c>
      <c r="B153" s="126" t="s">
        <v>290</v>
      </c>
      <c r="C153" s="125" t="s">
        <v>57</v>
      </c>
      <c r="D153" s="132">
        <v>463</v>
      </c>
      <c r="E153" s="188">
        <v>1.46</v>
      </c>
      <c r="F153" s="119">
        <f t="shared" si="15"/>
        <v>1.83</v>
      </c>
      <c r="G153" s="124">
        <f t="shared" si="16"/>
        <v>847.29</v>
      </c>
      <c r="H153" s="90" t="s">
        <v>350</v>
      </c>
      <c r="I153" s="214"/>
      <c r="J153" s="215"/>
      <c r="K153" s="218"/>
      <c r="L153" s="90"/>
    </row>
    <row r="154" spans="1:12" s="160" customFormat="1" x14ac:dyDescent="0.2">
      <c r="A154" s="228"/>
      <c r="B154" s="227" t="s">
        <v>80</v>
      </c>
      <c r="C154" s="228"/>
      <c r="D154" s="232"/>
      <c r="E154" s="230"/>
      <c r="F154" s="230"/>
      <c r="G154" s="231">
        <f>SUM(G139:G153)</f>
        <v>10871.45</v>
      </c>
      <c r="I154" s="209"/>
      <c r="J154" s="210"/>
      <c r="K154" s="163"/>
      <c r="L154" s="225"/>
    </row>
    <row r="155" spans="1:12" x14ac:dyDescent="0.2">
      <c r="A155" s="120"/>
      <c r="B155" s="143" t="s">
        <v>156</v>
      </c>
      <c r="C155" s="122"/>
      <c r="D155" s="132"/>
      <c r="E155" s="188"/>
      <c r="F155" s="119"/>
      <c r="G155" s="124"/>
      <c r="I155" s="156"/>
      <c r="J155" s="89"/>
      <c r="K155" s="75"/>
      <c r="L155" s="76"/>
    </row>
    <row r="156" spans="1:12" x14ac:dyDescent="0.2">
      <c r="A156" s="125" t="s">
        <v>381</v>
      </c>
      <c r="B156" s="126" t="s">
        <v>104</v>
      </c>
      <c r="C156" s="125" t="s">
        <v>11</v>
      </c>
      <c r="D156" s="132">
        <v>6</v>
      </c>
      <c r="E156" s="188">
        <v>25</v>
      </c>
      <c r="F156" s="119">
        <f t="shared" si="13"/>
        <v>31.25</v>
      </c>
      <c r="G156" s="124">
        <f t="shared" si="14"/>
        <v>187.5</v>
      </c>
      <c r="H156" s="70" t="s">
        <v>170</v>
      </c>
      <c r="I156" s="156"/>
      <c r="J156" s="89"/>
      <c r="K156" s="75"/>
      <c r="L156" s="90"/>
    </row>
    <row r="157" spans="1:12" s="165" customFormat="1" x14ac:dyDescent="0.2">
      <c r="A157" s="228"/>
      <c r="B157" s="227" t="s">
        <v>80</v>
      </c>
      <c r="C157" s="228"/>
      <c r="D157" s="232"/>
      <c r="E157" s="230"/>
      <c r="F157" s="230"/>
      <c r="G157" s="231">
        <f>SUM(G156:G156)</f>
        <v>187.5</v>
      </c>
      <c r="I157" s="161"/>
      <c r="J157" s="162"/>
      <c r="K157" s="166"/>
      <c r="L157" s="167"/>
    </row>
    <row r="158" spans="1:12" x14ac:dyDescent="0.2">
      <c r="A158" s="137">
        <v>16</v>
      </c>
      <c r="B158" s="121" t="s">
        <v>74</v>
      </c>
      <c r="C158" s="122"/>
      <c r="D158" s="132"/>
      <c r="E158" s="188"/>
      <c r="F158" s="119"/>
      <c r="G158" s="124"/>
      <c r="I158" s="156"/>
      <c r="J158" s="89"/>
      <c r="K158" s="75"/>
      <c r="L158" s="93"/>
    </row>
    <row r="159" spans="1:12" x14ac:dyDescent="0.2">
      <c r="A159" s="125" t="s">
        <v>148</v>
      </c>
      <c r="B159" s="128" t="s">
        <v>77</v>
      </c>
      <c r="C159" s="125" t="s">
        <v>8</v>
      </c>
      <c r="D159" s="132">
        <v>5</v>
      </c>
      <c r="E159" s="188">
        <v>103.18</v>
      </c>
      <c r="F159" s="119">
        <f t="shared" ref="F159:F174" si="17">ROUND(E159*$I$1,2)</f>
        <v>128.97999999999999</v>
      </c>
      <c r="G159" s="124">
        <f t="shared" ref="G159:G174" si="18">ROUND(F159*D159,2)</f>
        <v>644.9</v>
      </c>
      <c r="H159" s="70" t="s">
        <v>160</v>
      </c>
      <c r="I159" s="156"/>
      <c r="J159" s="89"/>
      <c r="K159" s="75"/>
      <c r="L159" s="93"/>
    </row>
    <row r="160" spans="1:12" x14ac:dyDescent="0.2">
      <c r="A160" s="125" t="s">
        <v>149</v>
      </c>
      <c r="B160" s="128" t="s">
        <v>171</v>
      </c>
      <c r="C160" s="125" t="s">
        <v>8</v>
      </c>
      <c r="D160" s="132">
        <v>16</v>
      </c>
      <c r="E160" s="188">
        <v>56.64</v>
      </c>
      <c r="F160" s="119">
        <f t="shared" si="17"/>
        <v>70.8</v>
      </c>
      <c r="G160" s="124">
        <f t="shared" si="18"/>
        <v>1132.8</v>
      </c>
      <c r="H160" s="148" t="s">
        <v>172</v>
      </c>
      <c r="I160" s="156"/>
      <c r="J160" s="89"/>
      <c r="K160" s="75"/>
      <c r="L160" s="93"/>
    </row>
    <row r="161" spans="1:12" x14ac:dyDescent="0.2">
      <c r="A161" s="125" t="s">
        <v>150</v>
      </c>
      <c r="B161" s="128" t="s">
        <v>78</v>
      </c>
      <c r="C161" s="125" t="s">
        <v>8</v>
      </c>
      <c r="D161" s="132">
        <v>15</v>
      </c>
      <c r="E161" s="188">
        <v>68.95</v>
      </c>
      <c r="F161" s="119">
        <f t="shared" si="17"/>
        <v>86.19</v>
      </c>
      <c r="G161" s="124">
        <f t="shared" si="18"/>
        <v>1292.8499999999999</v>
      </c>
      <c r="H161" s="70" t="s">
        <v>173</v>
      </c>
      <c r="I161" s="156"/>
      <c r="J161" s="89"/>
      <c r="K161" s="75"/>
      <c r="L161" s="93"/>
    </row>
    <row r="162" spans="1:12" x14ac:dyDescent="0.2">
      <c r="A162" s="125" t="s">
        <v>151</v>
      </c>
      <c r="B162" s="128" t="s">
        <v>271</v>
      </c>
      <c r="C162" s="125" t="s">
        <v>8</v>
      </c>
      <c r="D162" s="132">
        <v>1</v>
      </c>
      <c r="E162" s="188">
        <v>362.31</v>
      </c>
      <c r="F162" s="119">
        <f t="shared" si="17"/>
        <v>452.89</v>
      </c>
      <c r="G162" s="124">
        <f t="shared" si="18"/>
        <v>452.89</v>
      </c>
      <c r="H162" s="70" t="s">
        <v>354</v>
      </c>
      <c r="I162" s="156"/>
      <c r="J162" s="89"/>
      <c r="K162" s="75"/>
      <c r="L162" s="93"/>
    </row>
    <row r="163" spans="1:12" x14ac:dyDescent="0.2">
      <c r="A163" s="125" t="s">
        <v>152</v>
      </c>
      <c r="B163" s="153" t="s">
        <v>113</v>
      </c>
      <c r="C163" s="125" t="s">
        <v>2</v>
      </c>
      <c r="D163" s="132">
        <v>0.5</v>
      </c>
      <c r="E163" s="188">
        <v>374.29</v>
      </c>
      <c r="F163" s="119">
        <f t="shared" si="17"/>
        <v>467.86</v>
      </c>
      <c r="G163" s="124">
        <f t="shared" si="18"/>
        <v>233.93</v>
      </c>
      <c r="H163" s="70" t="s">
        <v>193</v>
      </c>
      <c r="I163" s="156"/>
      <c r="J163" s="89"/>
      <c r="K163" s="75"/>
      <c r="L163" s="93"/>
    </row>
    <row r="164" spans="1:12" x14ac:dyDescent="0.2">
      <c r="A164" s="125" t="s">
        <v>153</v>
      </c>
      <c r="B164" s="153" t="s">
        <v>114</v>
      </c>
      <c r="C164" s="125" t="s">
        <v>11</v>
      </c>
      <c r="D164" s="132">
        <v>20</v>
      </c>
      <c r="E164" s="188">
        <v>17.62</v>
      </c>
      <c r="F164" s="119">
        <f t="shared" si="17"/>
        <v>22.03</v>
      </c>
      <c r="G164" s="124">
        <f t="shared" si="18"/>
        <v>440.6</v>
      </c>
      <c r="H164" s="70" t="s">
        <v>174</v>
      </c>
      <c r="I164" s="156"/>
      <c r="J164" s="89"/>
      <c r="K164" s="75"/>
      <c r="L164" s="93"/>
    </row>
    <row r="165" spans="1:12" x14ac:dyDescent="0.2">
      <c r="A165" s="125" t="s">
        <v>382</v>
      </c>
      <c r="B165" s="152" t="s">
        <v>112</v>
      </c>
      <c r="C165" s="125" t="s">
        <v>8</v>
      </c>
      <c r="D165" s="132">
        <v>4</v>
      </c>
      <c r="E165" s="188">
        <v>150</v>
      </c>
      <c r="F165" s="119">
        <f t="shared" si="17"/>
        <v>187.5</v>
      </c>
      <c r="G165" s="124">
        <f t="shared" si="18"/>
        <v>750</v>
      </c>
      <c r="H165" s="70" t="s">
        <v>170</v>
      </c>
      <c r="I165" s="156"/>
      <c r="J165" s="89"/>
      <c r="K165" s="75"/>
      <c r="L165" s="93"/>
    </row>
    <row r="166" spans="1:12" s="160" customFormat="1" x14ac:dyDescent="0.2">
      <c r="A166" s="228"/>
      <c r="B166" s="227" t="s">
        <v>80</v>
      </c>
      <c r="C166" s="228"/>
      <c r="D166" s="232"/>
      <c r="E166" s="230"/>
      <c r="F166" s="230"/>
      <c r="G166" s="231">
        <f>SUM(G159:G165)</f>
        <v>4947.9699999999993</v>
      </c>
      <c r="I166" s="161"/>
      <c r="J166" s="162"/>
      <c r="K166" s="163"/>
      <c r="L166" s="164"/>
    </row>
    <row r="167" spans="1:12" s="91" customFormat="1" x14ac:dyDescent="0.2">
      <c r="A167" s="120">
        <v>17</v>
      </c>
      <c r="B167" s="121" t="s">
        <v>10</v>
      </c>
      <c r="C167" s="122"/>
      <c r="D167" s="132"/>
      <c r="E167" s="188"/>
      <c r="F167" s="119"/>
      <c r="G167" s="124"/>
      <c r="I167" s="156"/>
      <c r="J167" s="89"/>
      <c r="K167" s="92"/>
      <c r="L167" s="90"/>
    </row>
    <row r="168" spans="1:12" s="173" customFormat="1" ht="22.5" x14ac:dyDescent="0.2">
      <c r="A168" s="168" t="s">
        <v>188</v>
      </c>
      <c r="B168" s="169" t="s">
        <v>115</v>
      </c>
      <c r="C168" s="168" t="s">
        <v>2</v>
      </c>
      <c r="D168" s="170">
        <v>469.03</v>
      </c>
      <c r="E168" s="189">
        <v>1.91</v>
      </c>
      <c r="F168" s="171">
        <f t="shared" si="17"/>
        <v>2.39</v>
      </c>
      <c r="G168" s="172">
        <f t="shared" si="18"/>
        <v>1120.98</v>
      </c>
      <c r="H168" s="173">
        <v>88411</v>
      </c>
      <c r="I168" s="174"/>
      <c r="J168" s="175"/>
      <c r="K168" s="176"/>
      <c r="L168" s="177"/>
    </row>
    <row r="169" spans="1:12" s="173" customFormat="1" ht="22.5" customHeight="1" x14ac:dyDescent="0.2">
      <c r="A169" s="168" t="s">
        <v>69</v>
      </c>
      <c r="B169" s="169" t="s">
        <v>116</v>
      </c>
      <c r="C169" s="168" t="s">
        <v>2</v>
      </c>
      <c r="D169" s="170">
        <v>469.03</v>
      </c>
      <c r="E169" s="189">
        <v>11.91</v>
      </c>
      <c r="F169" s="171">
        <f t="shared" si="17"/>
        <v>14.89</v>
      </c>
      <c r="G169" s="172">
        <f t="shared" si="18"/>
        <v>6983.86</v>
      </c>
      <c r="H169" s="178" t="s">
        <v>176</v>
      </c>
      <c r="I169" s="174"/>
      <c r="J169" s="175"/>
      <c r="K169" s="176"/>
      <c r="L169" s="177"/>
    </row>
    <row r="170" spans="1:12" ht="22.5" x14ac:dyDescent="0.2">
      <c r="A170" s="168" t="s">
        <v>99</v>
      </c>
      <c r="B170" s="126" t="s">
        <v>274</v>
      </c>
      <c r="C170" s="125" t="s">
        <v>2</v>
      </c>
      <c r="D170" s="132">
        <v>161.43</v>
      </c>
      <c r="E170" s="188">
        <v>1.91</v>
      </c>
      <c r="F170" s="171">
        <f t="shared" si="17"/>
        <v>2.39</v>
      </c>
      <c r="G170" s="172">
        <f t="shared" si="18"/>
        <v>385.82</v>
      </c>
      <c r="H170" s="91">
        <v>88411</v>
      </c>
      <c r="I170" s="156"/>
      <c r="J170" s="89"/>
      <c r="K170" s="75"/>
      <c r="L170" s="76"/>
    </row>
    <row r="171" spans="1:12" ht="22.5" x14ac:dyDescent="0.2">
      <c r="A171" s="168" t="s">
        <v>100</v>
      </c>
      <c r="B171" s="126" t="s">
        <v>273</v>
      </c>
      <c r="C171" s="125" t="s">
        <v>2</v>
      </c>
      <c r="D171" s="132">
        <v>161.43</v>
      </c>
      <c r="E171" s="188">
        <v>10.75</v>
      </c>
      <c r="F171" s="171">
        <f t="shared" si="17"/>
        <v>13.44</v>
      </c>
      <c r="G171" s="172">
        <f t="shared" si="18"/>
        <v>2169.62</v>
      </c>
      <c r="H171" s="70" t="s">
        <v>175</v>
      </c>
      <c r="I171" s="156"/>
      <c r="J171" s="89"/>
      <c r="K171" s="75"/>
      <c r="L171" s="93"/>
    </row>
    <row r="172" spans="1:12" s="165" customFormat="1" x14ac:dyDescent="0.2">
      <c r="A172" s="228"/>
      <c r="B172" s="227" t="s">
        <v>80</v>
      </c>
      <c r="C172" s="228"/>
      <c r="D172" s="232"/>
      <c r="E172" s="230"/>
      <c r="F172" s="230"/>
      <c r="G172" s="231">
        <f>SUM(G168:G171)</f>
        <v>10660.279999999999</v>
      </c>
      <c r="I172" s="161"/>
      <c r="J172" s="162"/>
      <c r="K172" s="166"/>
      <c r="L172" s="167"/>
    </row>
    <row r="173" spans="1:12" ht="15.75" customHeight="1" x14ac:dyDescent="0.2">
      <c r="A173" s="120">
        <v>18</v>
      </c>
      <c r="B173" s="121" t="s">
        <v>14</v>
      </c>
      <c r="C173" s="122"/>
      <c r="D173" s="132"/>
      <c r="E173" s="188"/>
      <c r="F173" s="119"/>
      <c r="G173" s="124"/>
      <c r="I173" s="156"/>
      <c r="J173" s="89"/>
      <c r="K173" s="75"/>
      <c r="L173" s="93"/>
    </row>
    <row r="174" spans="1:12" x14ac:dyDescent="0.2">
      <c r="A174" s="125" t="s">
        <v>72</v>
      </c>
      <c r="B174" s="126" t="s">
        <v>79</v>
      </c>
      <c r="C174" s="125" t="s">
        <v>2</v>
      </c>
      <c r="D174" s="132">
        <v>228.89</v>
      </c>
      <c r="E174" s="188">
        <v>1.45</v>
      </c>
      <c r="F174" s="119">
        <f t="shared" si="17"/>
        <v>1.81</v>
      </c>
      <c r="G174" s="124">
        <f t="shared" si="18"/>
        <v>414.29</v>
      </c>
      <c r="H174" s="70" t="s">
        <v>355</v>
      </c>
      <c r="I174" s="156"/>
      <c r="J174" s="89"/>
      <c r="K174" s="75"/>
      <c r="L174" s="90"/>
    </row>
    <row r="175" spans="1:12" s="160" customFormat="1" ht="14.25" customHeight="1" x14ac:dyDescent="0.2">
      <c r="A175" s="228"/>
      <c r="B175" s="227" t="s">
        <v>80</v>
      </c>
      <c r="C175" s="228"/>
      <c r="D175" s="232"/>
      <c r="E175" s="230"/>
      <c r="F175" s="230"/>
      <c r="G175" s="231">
        <f>SUM(G174)</f>
        <v>414.29</v>
      </c>
      <c r="I175" s="161"/>
      <c r="J175" s="162"/>
      <c r="K175" s="163"/>
      <c r="L175" s="164"/>
    </row>
    <row r="176" spans="1:12" s="75" customFormat="1" ht="12" customHeight="1" x14ac:dyDescent="0.2">
      <c r="A176" s="129"/>
      <c r="B176" s="130" t="s">
        <v>81</v>
      </c>
      <c r="C176" s="129"/>
      <c r="D176" s="123"/>
      <c r="E176" s="188"/>
      <c r="F176" s="119"/>
      <c r="G176" s="159">
        <f>G175+G172+G166+G157+G154+G137+G125+G116+G99+G80+G71+G65+G43+G57+G39+G36+G30+G24+G20+G16</f>
        <v>306444.79999999993</v>
      </c>
      <c r="I176" s="156"/>
      <c r="J176" s="89"/>
      <c r="L176" s="90"/>
    </row>
    <row r="177" spans="1:12" s="75" customFormat="1" hidden="1" x14ac:dyDescent="0.2">
      <c r="A177" s="145"/>
      <c r="B177" s="146" t="s">
        <v>81</v>
      </c>
      <c r="C177" s="145"/>
      <c r="D177" s="147"/>
      <c r="E177" s="190"/>
      <c r="F177" s="147"/>
      <c r="G177" s="93"/>
      <c r="I177" s="156"/>
      <c r="J177" s="89"/>
      <c r="L177" s="90"/>
    </row>
    <row r="178" spans="1:12" s="92" customFormat="1" hidden="1" x14ac:dyDescent="0.2">
      <c r="A178" s="71"/>
      <c r="B178" s="70"/>
      <c r="C178" s="71"/>
      <c r="D178" s="72"/>
      <c r="E178" s="181"/>
      <c r="F178" s="72"/>
      <c r="G178" s="93"/>
      <c r="I178" s="156"/>
      <c r="J178" s="89"/>
      <c r="L178" s="90"/>
    </row>
    <row r="179" spans="1:12" s="92" customFormat="1" ht="14.25" hidden="1" customHeight="1" x14ac:dyDescent="0.3">
      <c r="A179" s="71"/>
      <c r="B179" s="70"/>
      <c r="C179" s="71"/>
      <c r="D179" s="102"/>
      <c r="E179" s="191"/>
      <c r="F179" s="103"/>
      <c r="G179" s="93"/>
      <c r="I179" s="156"/>
      <c r="J179" s="89"/>
      <c r="L179" s="90"/>
    </row>
    <row r="180" spans="1:12" s="75" customFormat="1" hidden="1" x14ac:dyDescent="0.2">
      <c r="A180" s="71"/>
      <c r="B180" s="91"/>
      <c r="C180" s="91"/>
      <c r="D180" s="91"/>
      <c r="E180" s="192"/>
      <c r="F180" s="91"/>
      <c r="G180" s="93"/>
      <c r="I180" s="156"/>
      <c r="J180" s="89"/>
      <c r="L180" s="76"/>
    </row>
    <row r="181" spans="1:12" s="75" customFormat="1" x14ac:dyDescent="0.2">
      <c r="A181" s="71"/>
      <c r="B181" s="70"/>
      <c r="C181" s="71"/>
      <c r="D181" s="72"/>
      <c r="E181" s="181"/>
      <c r="F181" s="72"/>
      <c r="G181" s="93"/>
      <c r="I181" s="156"/>
      <c r="J181" s="89"/>
      <c r="L181" s="76"/>
    </row>
    <row r="182" spans="1:12" s="75" customFormat="1" x14ac:dyDescent="0.2">
      <c r="A182" s="71"/>
      <c r="B182" s="70"/>
      <c r="C182" s="71"/>
      <c r="D182" s="72"/>
      <c r="E182" s="181"/>
      <c r="F182" s="72"/>
      <c r="G182" s="93"/>
      <c r="I182" s="156"/>
      <c r="J182" s="89"/>
      <c r="L182" s="93"/>
    </row>
    <row r="183" spans="1:12" s="75" customFormat="1" x14ac:dyDescent="0.2">
      <c r="A183" s="71"/>
      <c r="B183" s="70"/>
      <c r="C183" s="71"/>
      <c r="D183" s="72"/>
      <c r="E183" s="181"/>
      <c r="F183" s="72"/>
      <c r="G183" s="93"/>
      <c r="I183" s="156"/>
      <c r="J183" s="89"/>
      <c r="K183" s="76"/>
      <c r="L183" s="90"/>
    </row>
    <row r="184" spans="1:12" s="92" customFormat="1" x14ac:dyDescent="0.2">
      <c r="A184" s="71"/>
      <c r="B184" s="70"/>
      <c r="C184" s="71"/>
      <c r="D184" s="72"/>
      <c r="E184" s="181"/>
      <c r="F184" s="72"/>
      <c r="G184" s="93"/>
      <c r="I184" s="156"/>
      <c r="J184" s="89"/>
      <c r="K184" s="76"/>
      <c r="L184" s="90"/>
    </row>
    <row r="185" spans="1:12" s="92" customFormat="1" x14ac:dyDescent="0.2">
      <c r="A185" s="74"/>
      <c r="B185" s="75"/>
      <c r="C185" s="74"/>
      <c r="D185" s="76"/>
      <c r="E185" s="182"/>
      <c r="F185" s="76"/>
      <c r="G185" s="93"/>
      <c r="I185" s="156"/>
      <c r="J185" s="89"/>
      <c r="L185" s="90"/>
    </row>
    <row r="186" spans="1:12" s="92" customFormat="1" x14ac:dyDescent="0.2">
      <c r="A186" s="74"/>
      <c r="B186" s="75"/>
      <c r="C186" s="74"/>
      <c r="D186" s="76"/>
      <c r="E186" s="182"/>
      <c r="F186" s="76"/>
      <c r="G186" s="93"/>
      <c r="I186" s="156"/>
      <c r="J186" s="89"/>
      <c r="L186" s="90"/>
    </row>
    <row r="187" spans="1:12" s="92" customFormat="1" x14ac:dyDescent="0.2">
      <c r="A187" s="74"/>
      <c r="B187" s="75"/>
      <c r="C187" s="74"/>
      <c r="D187" s="76"/>
      <c r="E187" s="182"/>
      <c r="F187" s="76"/>
      <c r="G187" s="93"/>
      <c r="I187" s="156"/>
      <c r="J187" s="89"/>
      <c r="L187" s="90"/>
    </row>
    <row r="188" spans="1:12" s="75" customFormat="1" x14ac:dyDescent="0.2">
      <c r="A188" s="74"/>
      <c r="C188" s="74"/>
      <c r="D188" s="76"/>
      <c r="E188" s="182"/>
      <c r="F188" s="76"/>
      <c r="G188" s="93"/>
      <c r="I188" s="156"/>
      <c r="J188" s="89"/>
      <c r="L188" s="76"/>
    </row>
    <row r="189" spans="1:12" s="75" customFormat="1" x14ac:dyDescent="0.2">
      <c r="A189" s="74"/>
      <c r="C189" s="74"/>
      <c r="D189" s="76"/>
      <c r="E189" s="182"/>
      <c r="F189" s="76"/>
      <c r="G189" s="93"/>
      <c r="I189" s="156"/>
      <c r="J189" s="89"/>
      <c r="L189" s="76"/>
    </row>
    <row r="190" spans="1:12" s="92" customFormat="1" x14ac:dyDescent="0.2">
      <c r="A190" s="74"/>
      <c r="B190" s="75"/>
      <c r="C190" s="74"/>
      <c r="D190" s="76"/>
      <c r="E190" s="182"/>
      <c r="F190" s="76"/>
      <c r="G190" s="93"/>
      <c r="I190" s="156"/>
      <c r="J190" s="89"/>
      <c r="L190" s="90"/>
    </row>
    <row r="191" spans="1:12" s="75" customFormat="1" x14ac:dyDescent="0.2">
      <c r="A191" s="74"/>
      <c r="C191" s="74"/>
      <c r="D191" s="76"/>
      <c r="E191" s="182"/>
      <c r="F191" s="76"/>
      <c r="G191" s="93"/>
      <c r="I191" s="156"/>
      <c r="J191" s="89"/>
      <c r="L191" s="93"/>
    </row>
    <row r="192" spans="1:12" s="75" customFormat="1" x14ac:dyDescent="0.2">
      <c r="A192" s="74"/>
      <c r="C192" s="74"/>
      <c r="D192" s="76"/>
      <c r="E192" s="182"/>
      <c r="F192" s="76"/>
      <c r="G192" s="93"/>
      <c r="H192" s="92"/>
      <c r="I192" s="156"/>
      <c r="J192" s="89"/>
      <c r="K192" s="92"/>
      <c r="L192" s="90"/>
    </row>
    <row r="193" spans="1:12" s="75" customFormat="1" ht="13.5" customHeight="1" x14ac:dyDescent="0.2">
      <c r="A193" s="74"/>
      <c r="C193" s="74"/>
      <c r="D193" s="76"/>
      <c r="E193" s="182"/>
      <c r="F193" s="76"/>
      <c r="G193" s="93"/>
      <c r="I193" s="156"/>
      <c r="J193" s="89"/>
      <c r="L193" s="76"/>
    </row>
    <row r="194" spans="1:12" s="75" customFormat="1" x14ac:dyDescent="0.2">
      <c r="A194" s="107"/>
      <c r="B194" s="108"/>
      <c r="C194" s="74"/>
      <c r="D194" s="95"/>
      <c r="E194" s="193"/>
      <c r="F194" s="104"/>
      <c r="G194" s="93"/>
      <c r="I194" s="156"/>
      <c r="J194" s="89"/>
      <c r="L194" s="90"/>
    </row>
    <row r="195" spans="1:12" s="75" customFormat="1" x14ac:dyDescent="0.2">
      <c r="A195" s="107"/>
      <c r="B195" s="109"/>
      <c r="C195" s="74"/>
      <c r="D195" s="95"/>
      <c r="E195" s="193"/>
      <c r="F195" s="104"/>
      <c r="G195" s="93"/>
      <c r="I195" s="156"/>
      <c r="J195" s="89"/>
      <c r="L195" s="93"/>
    </row>
    <row r="196" spans="1:12" s="92" customFormat="1" ht="15" customHeight="1" x14ac:dyDescent="0.2">
      <c r="A196" s="110"/>
      <c r="B196" s="111"/>
      <c r="C196" s="110"/>
      <c r="D196" s="93"/>
      <c r="E196" s="193"/>
      <c r="F196" s="104"/>
      <c r="G196" s="93"/>
      <c r="I196" s="156"/>
      <c r="J196" s="89"/>
      <c r="L196" s="90"/>
    </row>
    <row r="197" spans="1:12" s="75" customFormat="1" ht="14.25" customHeight="1" x14ac:dyDescent="0.2">
      <c r="A197" s="110"/>
      <c r="B197" s="111"/>
      <c r="C197" s="110"/>
      <c r="D197" s="95"/>
      <c r="E197" s="193"/>
      <c r="F197" s="104"/>
      <c r="G197" s="93"/>
      <c r="I197" s="156"/>
      <c r="J197" s="89"/>
      <c r="L197" s="90"/>
    </row>
    <row r="198" spans="1:12" s="75" customFormat="1" x14ac:dyDescent="0.2">
      <c r="A198" s="110"/>
      <c r="B198" s="111"/>
      <c r="C198" s="110"/>
      <c r="D198" s="93"/>
      <c r="E198" s="193"/>
      <c r="F198" s="104"/>
      <c r="G198" s="93"/>
      <c r="I198" s="156"/>
      <c r="J198" s="89"/>
      <c r="L198" s="90"/>
    </row>
    <row r="199" spans="1:12" s="75" customFormat="1" x14ac:dyDescent="0.2">
      <c r="A199" s="110"/>
      <c r="B199" s="111"/>
      <c r="C199" s="110"/>
      <c r="D199" s="93"/>
      <c r="E199" s="193"/>
      <c r="F199" s="104"/>
      <c r="G199" s="93"/>
      <c r="I199" s="156"/>
      <c r="J199" s="89"/>
      <c r="L199" s="90"/>
    </row>
    <row r="200" spans="1:12" s="75" customFormat="1" x14ac:dyDescent="0.2">
      <c r="A200" s="110"/>
      <c r="B200" s="111"/>
      <c r="C200" s="110"/>
      <c r="D200" s="95"/>
      <c r="E200" s="193"/>
      <c r="F200" s="104"/>
      <c r="G200" s="118"/>
      <c r="I200" s="156"/>
      <c r="J200" s="89"/>
      <c r="L200" s="90"/>
    </row>
    <row r="201" spans="1:12" s="75" customFormat="1" ht="12" customHeight="1" x14ac:dyDescent="0.2">
      <c r="A201" s="110"/>
      <c r="B201" s="111"/>
      <c r="C201" s="110"/>
      <c r="D201" s="95"/>
      <c r="E201" s="193"/>
      <c r="F201" s="104"/>
      <c r="G201" s="93"/>
      <c r="I201" s="156"/>
      <c r="J201" s="89"/>
      <c r="L201" s="90"/>
    </row>
    <row r="202" spans="1:12" s="75" customFormat="1" x14ac:dyDescent="0.2">
      <c r="A202" s="110"/>
      <c r="B202" s="111"/>
      <c r="C202" s="110"/>
      <c r="D202" s="95"/>
      <c r="E202" s="193"/>
      <c r="F202" s="104"/>
      <c r="G202" s="93"/>
      <c r="I202" s="156"/>
      <c r="J202" s="89"/>
      <c r="L202" s="90"/>
    </row>
    <row r="203" spans="1:12" x14ac:dyDescent="0.2">
      <c r="A203" s="110"/>
      <c r="B203" s="111"/>
      <c r="C203" s="110"/>
      <c r="D203" s="93"/>
      <c r="E203" s="193"/>
      <c r="F203" s="104"/>
      <c r="G203" s="98"/>
      <c r="I203" s="156"/>
      <c r="J203" s="89"/>
      <c r="K203" s="75"/>
      <c r="L203" s="90"/>
    </row>
    <row r="204" spans="1:12" s="91" customFormat="1" ht="21.75" customHeight="1" x14ac:dyDescent="0.2">
      <c r="A204" s="110"/>
      <c r="B204" s="111"/>
      <c r="C204" s="110"/>
      <c r="D204" s="93"/>
      <c r="E204" s="194"/>
      <c r="F204" s="112"/>
      <c r="G204" s="98"/>
      <c r="I204" s="156"/>
      <c r="J204" s="89"/>
      <c r="K204" s="92"/>
      <c r="L204" s="90"/>
    </row>
    <row r="205" spans="1:12" ht="23.25" customHeight="1" x14ac:dyDescent="0.2">
      <c r="A205" s="110"/>
      <c r="B205" s="113"/>
      <c r="C205" s="110"/>
      <c r="D205" s="93"/>
      <c r="E205" s="194"/>
      <c r="F205" s="112"/>
      <c r="G205" s="98"/>
      <c r="I205" s="156"/>
      <c r="J205" s="89"/>
      <c r="K205" s="75"/>
      <c r="L205" s="76"/>
    </row>
    <row r="206" spans="1:12" s="91" customFormat="1" x14ac:dyDescent="0.2">
      <c r="A206" s="110"/>
      <c r="B206" s="113"/>
      <c r="C206" s="110"/>
      <c r="D206" s="95"/>
      <c r="E206" s="193"/>
      <c r="F206" s="104"/>
      <c r="G206" s="98"/>
      <c r="I206" s="156"/>
      <c r="J206" s="89"/>
      <c r="K206" s="92"/>
      <c r="L206" s="90"/>
    </row>
    <row r="207" spans="1:12" s="91" customFormat="1" ht="14.25" customHeight="1" x14ac:dyDescent="0.2">
      <c r="A207" s="110"/>
      <c r="B207" s="111"/>
      <c r="C207" s="110"/>
      <c r="D207" s="95"/>
      <c r="E207" s="193"/>
      <c r="F207" s="104"/>
      <c r="G207" s="98"/>
      <c r="I207" s="156"/>
      <c r="J207" s="89"/>
      <c r="K207" s="92"/>
      <c r="L207" s="90"/>
    </row>
    <row r="208" spans="1:12" x14ac:dyDescent="0.2">
      <c r="A208" s="114"/>
      <c r="B208" s="115"/>
      <c r="C208" s="114"/>
      <c r="D208" s="93"/>
      <c r="E208" s="193"/>
      <c r="F208" s="104"/>
      <c r="G208" s="98"/>
      <c r="I208" s="156"/>
      <c r="J208" s="89"/>
      <c r="K208" s="75"/>
      <c r="L208" s="76"/>
    </row>
    <row r="209" spans="1:12" x14ac:dyDescent="0.2">
      <c r="A209" s="116"/>
      <c r="B209" s="117"/>
      <c r="C209" s="116"/>
      <c r="D209" s="76"/>
      <c r="E209" s="193"/>
      <c r="F209" s="104"/>
      <c r="G209" s="98"/>
      <c r="I209" s="156"/>
      <c r="J209" s="89"/>
      <c r="K209" s="75"/>
      <c r="L209" s="93"/>
    </row>
    <row r="210" spans="1:12" x14ac:dyDescent="0.2">
      <c r="A210" s="74"/>
      <c r="B210" s="75"/>
      <c r="C210" s="74"/>
      <c r="D210" s="76"/>
      <c r="E210" s="182"/>
      <c r="F210" s="76"/>
      <c r="G210" s="98"/>
      <c r="I210" s="156"/>
      <c r="J210" s="89"/>
      <c r="K210" s="75"/>
      <c r="L210" s="93"/>
    </row>
    <row r="211" spans="1:12" s="91" customFormat="1" x14ac:dyDescent="0.2">
      <c r="A211" s="74"/>
      <c r="B211" s="75"/>
      <c r="C211" s="74"/>
      <c r="D211" s="76"/>
      <c r="E211" s="182"/>
      <c r="F211" s="76"/>
      <c r="G211" s="98"/>
      <c r="I211" s="156"/>
      <c r="J211" s="89"/>
      <c r="K211" s="92"/>
      <c r="L211" s="90"/>
    </row>
    <row r="212" spans="1:12" ht="11.25" customHeight="1" x14ac:dyDescent="0.2">
      <c r="G212" s="98"/>
      <c r="I212" s="156"/>
      <c r="J212" s="89"/>
      <c r="K212" s="75"/>
      <c r="L212" s="90"/>
    </row>
    <row r="213" spans="1:12" x14ac:dyDescent="0.2">
      <c r="G213" s="98"/>
      <c r="I213" s="156"/>
      <c r="J213" s="89"/>
      <c r="K213" s="75"/>
      <c r="L213" s="90"/>
    </row>
    <row r="214" spans="1:12" ht="13.5" customHeight="1" x14ac:dyDescent="0.2">
      <c r="G214" s="98"/>
      <c r="I214" s="156"/>
      <c r="J214" s="89"/>
      <c r="K214" s="75"/>
      <c r="L214" s="90"/>
    </row>
    <row r="215" spans="1:12" x14ac:dyDescent="0.2">
      <c r="G215" s="98"/>
      <c r="I215" s="156"/>
      <c r="J215" s="89"/>
      <c r="K215" s="75"/>
      <c r="L215" s="90"/>
    </row>
    <row r="216" spans="1:12" x14ac:dyDescent="0.2">
      <c r="G216" s="98"/>
      <c r="I216" s="156"/>
      <c r="J216" s="89"/>
      <c r="K216" s="75"/>
      <c r="L216" s="90"/>
    </row>
    <row r="217" spans="1:12" x14ac:dyDescent="0.2">
      <c r="G217" s="98"/>
      <c r="I217" s="156"/>
      <c r="J217" s="89"/>
      <c r="K217" s="75"/>
      <c r="L217" s="93"/>
    </row>
    <row r="218" spans="1:12" s="91" customFormat="1" x14ac:dyDescent="0.2">
      <c r="A218" s="71"/>
      <c r="B218" s="70"/>
      <c r="C218" s="71"/>
      <c r="D218" s="72"/>
      <c r="E218" s="181"/>
      <c r="F218" s="72"/>
      <c r="G218" s="98"/>
      <c r="I218" s="156"/>
      <c r="J218" s="89"/>
      <c r="K218" s="92"/>
      <c r="L218" s="90"/>
    </row>
    <row r="219" spans="1:12" s="91" customFormat="1" x14ac:dyDescent="0.2">
      <c r="A219" s="71"/>
      <c r="B219" s="70"/>
      <c r="C219" s="71"/>
      <c r="D219" s="72"/>
      <c r="E219" s="181"/>
      <c r="F219" s="72"/>
      <c r="G219" s="98"/>
      <c r="I219" s="156"/>
      <c r="J219" s="89"/>
      <c r="K219" s="92"/>
      <c r="L219" s="90"/>
    </row>
    <row r="220" spans="1:12" x14ac:dyDescent="0.2">
      <c r="G220" s="98"/>
      <c r="I220" s="156"/>
      <c r="J220" s="89"/>
      <c r="K220" s="75"/>
      <c r="L220" s="90"/>
    </row>
    <row r="221" spans="1:12" x14ac:dyDescent="0.2">
      <c r="G221" s="98"/>
      <c r="I221" s="156"/>
      <c r="J221" s="89"/>
      <c r="K221" s="75"/>
      <c r="L221" s="90"/>
    </row>
    <row r="222" spans="1:12" s="91" customFormat="1" x14ac:dyDescent="0.2">
      <c r="A222" s="71"/>
      <c r="B222" s="70"/>
      <c r="C222" s="71"/>
      <c r="D222" s="72"/>
      <c r="E222" s="181"/>
      <c r="F222" s="72"/>
      <c r="G222" s="98"/>
      <c r="I222" s="156"/>
      <c r="J222" s="89"/>
      <c r="K222" s="92"/>
      <c r="L222" s="90"/>
    </row>
    <row r="223" spans="1:12" s="91" customFormat="1" x14ac:dyDescent="0.2">
      <c r="A223" s="71"/>
      <c r="B223" s="70"/>
      <c r="C223" s="71"/>
      <c r="D223" s="72"/>
      <c r="E223" s="181"/>
      <c r="F223" s="72"/>
      <c r="G223" s="98"/>
      <c r="I223" s="156"/>
      <c r="J223" s="89"/>
      <c r="K223" s="92"/>
      <c r="L223" s="90"/>
    </row>
    <row r="224" spans="1:12" s="91" customFormat="1" x14ac:dyDescent="0.2">
      <c r="A224" s="71"/>
      <c r="B224" s="70"/>
      <c r="C224" s="71"/>
      <c r="D224" s="72"/>
      <c r="E224" s="181"/>
      <c r="F224" s="72"/>
      <c r="G224" s="98"/>
      <c r="I224" s="156"/>
      <c r="J224" s="89"/>
      <c r="K224" s="92"/>
      <c r="L224" s="90"/>
    </row>
    <row r="225" spans="1:12" x14ac:dyDescent="0.2">
      <c r="G225" s="98"/>
      <c r="I225" s="156"/>
      <c r="J225" s="89"/>
      <c r="K225" s="75"/>
      <c r="L225" s="93"/>
    </row>
    <row r="226" spans="1:12" s="91" customFormat="1" x14ac:dyDescent="0.2">
      <c r="A226" s="71"/>
      <c r="B226" s="70"/>
      <c r="C226" s="71"/>
      <c r="D226" s="72"/>
      <c r="E226" s="181"/>
      <c r="F226" s="72"/>
      <c r="G226" s="98"/>
      <c r="I226" s="156"/>
      <c r="J226" s="89"/>
      <c r="K226" s="92"/>
      <c r="L226" s="90"/>
    </row>
    <row r="227" spans="1:12" s="91" customFormat="1" x14ac:dyDescent="0.2">
      <c r="A227" s="71"/>
      <c r="B227" s="70"/>
      <c r="C227" s="71"/>
      <c r="D227" s="72"/>
      <c r="E227" s="181"/>
      <c r="F227" s="72"/>
      <c r="G227" s="98"/>
      <c r="I227" s="156"/>
      <c r="J227" s="89"/>
      <c r="K227" s="92"/>
      <c r="L227" s="90"/>
    </row>
    <row r="228" spans="1:12" x14ac:dyDescent="0.2">
      <c r="G228" s="98"/>
      <c r="I228" s="156"/>
      <c r="J228" s="89"/>
      <c r="K228" s="75"/>
      <c r="L228" s="76"/>
    </row>
    <row r="229" spans="1:12" x14ac:dyDescent="0.2">
      <c r="G229" s="98"/>
      <c r="I229" s="156"/>
      <c r="J229" s="89"/>
      <c r="K229" s="75"/>
      <c r="L229" s="93"/>
    </row>
    <row r="230" spans="1:12" s="91" customFormat="1" x14ac:dyDescent="0.2">
      <c r="A230" s="71"/>
      <c r="B230" s="70"/>
      <c r="C230" s="71"/>
      <c r="D230" s="72"/>
      <c r="E230" s="181"/>
      <c r="F230" s="72"/>
      <c r="G230" s="98"/>
      <c r="I230" s="156"/>
      <c r="J230" s="89"/>
      <c r="K230" s="92"/>
      <c r="L230" s="90"/>
    </row>
    <row r="231" spans="1:12" s="91" customFormat="1" x14ac:dyDescent="0.2">
      <c r="A231" s="71"/>
      <c r="B231" s="70"/>
      <c r="C231" s="71"/>
      <c r="D231" s="72"/>
      <c r="E231" s="181"/>
      <c r="F231" s="72"/>
      <c r="G231" s="98"/>
      <c r="I231" s="156"/>
      <c r="J231" s="89"/>
      <c r="K231" s="92"/>
      <c r="L231" s="90"/>
    </row>
    <row r="232" spans="1:12" s="91" customFormat="1" x14ac:dyDescent="0.2">
      <c r="A232" s="71"/>
      <c r="B232" s="70"/>
      <c r="C232" s="71"/>
      <c r="D232" s="72"/>
      <c r="E232" s="181"/>
      <c r="F232" s="72"/>
      <c r="G232" s="98"/>
      <c r="I232" s="156"/>
      <c r="J232" s="89"/>
      <c r="K232" s="92"/>
      <c r="L232" s="90"/>
    </row>
    <row r="233" spans="1:12" s="91" customFormat="1" x14ac:dyDescent="0.2">
      <c r="A233" s="71"/>
      <c r="B233" s="70"/>
      <c r="C233" s="71"/>
      <c r="D233" s="72"/>
      <c r="E233" s="181"/>
      <c r="F233" s="72"/>
      <c r="G233" s="98"/>
      <c r="I233" s="156"/>
      <c r="J233" s="89"/>
      <c r="K233" s="92"/>
      <c r="L233" s="90"/>
    </row>
    <row r="234" spans="1:12" s="91" customFormat="1" x14ac:dyDescent="0.2">
      <c r="A234" s="71"/>
      <c r="B234" s="70"/>
      <c r="C234" s="71"/>
      <c r="D234" s="72"/>
      <c r="E234" s="181"/>
      <c r="F234" s="72"/>
      <c r="G234" s="98"/>
      <c r="I234" s="156"/>
      <c r="J234" s="89"/>
      <c r="K234" s="92"/>
      <c r="L234" s="90"/>
    </row>
    <row r="235" spans="1:12" s="91" customFormat="1" x14ac:dyDescent="0.2">
      <c r="A235" s="71"/>
      <c r="B235" s="70"/>
      <c r="C235" s="71"/>
      <c r="D235" s="72"/>
      <c r="E235" s="181"/>
      <c r="F235" s="72"/>
      <c r="G235" s="98"/>
      <c r="I235" s="156"/>
      <c r="J235" s="89"/>
      <c r="K235" s="92"/>
      <c r="L235" s="90"/>
    </row>
    <row r="236" spans="1:12" x14ac:dyDescent="0.2">
      <c r="G236" s="98"/>
      <c r="I236" s="156"/>
      <c r="J236" s="89"/>
      <c r="K236" s="75"/>
      <c r="L236" s="76"/>
    </row>
    <row r="237" spans="1:12" x14ac:dyDescent="0.2">
      <c r="G237" s="98"/>
      <c r="I237" s="156"/>
      <c r="J237" s="89"/>
      <c r="K237" s="75"/>
      <c r="L237" s="76"/>
    </row>
    <row r="238" spans="1:12" x14ac:dyDescent="0.2">
      <c r="G238" s="98"/>
      <c r="I238" s="156"/>
      <c r="J238" s="89"/>
      <c r="K238" s="75"/>
      <c r="L238" s="76"/>
    </row>
    <row r="239" spans="1:12" x14ac:dyDescent="0.2">
      <c r="G239" s="98"/>
      <c r="I239" s="156"/>
      <c r="J239" s="89"/>
      <c r="K239" s="75"/>
      <c r="L239" s="76"/>
    </row>
    <row r="240" spans="1:12" x14ac:dyDescent="0.2">
      <c r="G240" s="98"/>
      <c r="I240" s="156"/>
      <c r="J240" s="89"/>
      <c r="K240" s="75"/>
      <c r="L240" s="76"/>
    </row>
    <row r="241" spans="1:12" x14ac:dyDescent="0.2">
      <c r="G241" s="98"/>
      <c r="I241" s="156"/>
      <c r="J241" s="89"/>
      <c r="K241" s="75"/>
      <c r="L241" s="76"/>
    </row>
    <row r="242" spans="1:12" x14ac:dyDescent="0.2">
      <c r="G242" s="98"/>
      <c r="I242" s="156"/>
      <c r="J242" s="89"/>
      <c r="K242" s="75"/>
      <c r="L242" s="76"/>
    </row>
    <row r="243" spans="1:12" x14ac:dyDescent="0.2">
      <c r="G243" s="98"/>
      <c r="I243" s="156"/>
      <c r="J243" s="89"/>
      <c r="K243" s="75"/>
      <c r="L243" s="93"/>
    </row>
    <row r="244" spans="1:12" s="91" customFormat="1" x14ac:dyDescent="0.2">
      <c r="A244" s="71"/>
      <c r="B244" s="70"/>
      <c r="C244" s="71"/>
      <c r="D244" s="72"/>
      <c r="E244" s="181"/>
      <c r="F244" s="72"/>
      <c r="G244" s="98"/>
      <c r="I244" s="156"/>
      <c r="J244" s="89"/>
      <c r="K244" s="92"/>
      <c r="L244" s="90"/>
    </row>
    <row r="245" spans="1:12" x14ac:dyDescent="0.2">
      <c r="G245" s="98"/>
      <c r="I245" s="156"/>
      <c r="J245" s="89"/>
      <c r="K245" s="75"/>
      <c r="L245" s="76"/>
    </row>
    <row r="246" spans="1:12" x14ac:dyDescent="0.2">
      <c r="G246" s="98"/>
      <c r="I246" s="156"/>
      <c r="J246" s="89"/>
      <c r="K246" s="75"/>
      <c r="L246" s="76"/>
    </row>
    <row r="247" spans="1:12" s="91" customFormat="1" x14ac:dyDescent="0.2">
      <c r="A247" s="71"/>
      <c r="B247" s="70"/>
      <c r="C247" s="71"/>
      <c r="D247" s="72"/>
      <c r="E247" s="181"/>
      <c r="F247" s="72"/>
      <c r="G247" s="98"/>
      <c r="I247" s="94"/>
      <c r="J247" s="92"/>
      <c r="K247" s="92"/>
      <c r="L247" s="95"/>
    </row>
    <row r="248" spans="1:12" x14ac:dyDescent="0.2">
      <c r="G248" s="98"/>
      <c r="I248" s="89"/>
      <c r="J248" s="75"/>
      <c r="K248" s="75"/>
      <c r="L248" s="93"/>
    </row>
    <row r="249" spans="1:12" x14ac:dyDescent="0.2">
      <c r="G249" s="98"/>
      <c r="I249" s="89"/>
      <c r="J249" s="75"/>
      <c r="K249" s="75"/>
      <c r="L249" s="93"/>
    </row>
    <row r="250" spans="1:12" x14ac:dyDescent="0.2">
      <c r="G250" s="98"/>
      <c r="I250" s="75"/>
      <c r="J250" s="75"/>
      <c r="K250" s="75"/>
      <c r="L250" s="76"/>
    </row>
    <row r="251" spans="1:12" ht="7.5" customHeight="1" x14ac:dyDescent="0.2">
      <c r="G251" s="98"/>
      <c r="I251" s="75"/>
      <c r="J251" s="75"/>
      <c r="K251" s="75"/>
      <c r="L251" s="76"/>
    </row>
    <row r="252" spans="1:12" x14ac:dyDescent="0.2">
      <c r="G252" s="98"/>
      <c r="I252" s="75"/>
      <c r="J252" s="75"/>
      <c r="K252" s="75"/>
      <c r="L252" s="76"/>
    </row>
    <row r="253" spans="1:12" x14ac:dyDescent="0.2">
      <c r="G253" s="98"/>
      <c r="I253" s="75"/>
      <c r="J253" s="75"/>
      <c r="K253" s="75"/>
      <c r="L253" s="76"/>
    </row>
    <row r="254" spans="1:12" x14ac:dyDescent="0.2">
      <c r="G254" s="98"/>
      <c r="I254" s="75"/>
      <c r="J254" s="75"/>
      <c r="K254" s="75"/>
      <c r="L254" s="76"/>
    </row>
    <row r="255" spans="1:12" x14ac:dyDescent="0.2">
      <c r="G255" s="98"/>
      <c r="I255" s="75"/>
      <c r="J255" s="75"/>
      <c r="K255" s="75"/>
      <c r="L255" s="76"/>
    </row>
    <row r="256" spans="1:12" x14ac:dyDescent="0.2">
      <c r="G256" s="98"/>
      <c r="I256" s="75"/>
      <c r="J256" s="75"/>
      <c r="K256" s="75"/>
      <c r="L256" s="76"/>
    </row>
    <row r="257" spans="7:12" x14ac:dyDescent="0.2">
      <c r="G257" s="98"/>
      <c r="I257" s="75"/>
      <c r="J257" s="75"/>
      <c r="K257" s="75"/>
      <c r="L257" s="76"/>
    </row>
    <row r="258" spans="7:12" x14ac:dyDescent="0.2">
      <c r="G258" s="98"/>
      <c r="I258" s="75"/>
      <c r="J258" s="75"/>
      <c r="K258" s="75"/>
      <c r="L258" s="76"/>
    </row>
    <row r="259" spans="7:12" x14ac:dyDescent="0.2">
      <c r="G259" s="98"/>
      <c r="I259" s="75"/>
      <c r="J259" s="75"/>
      <c r="K259" s="75"/>
      <c r="L259" s="76"/>
    </row>
    <row r="260" spans="7:12" x14ac:dyDescent="0.2">
      <c r="G260" s="98"/>
      <c r="I260" s="75"/>
      <c r="J260" s="75"/>
      <c r="K260" s="75"/>
      <c r="L260" s="76"/>
    </row>
    <row r="261" spans="7:12" x14ac:dyDescent="0.2">
      <c r="G261" s="98"/>
      <c r="I261" s="75"/>
      <c r="J261" s="75"/>
      <c r="K261" s="75"/>
      <c r="L261" s="76"/>
    </row>
    <row r="262" spans="7:12" x14ac:dyDescent="0.2">
      <c r="G262" s="98"/>
      <c r="I262" s="75"/>
      <c r="J262" s="75"/>
      <c r="K262" s="75"/>
      <c r="L262" s="76"/>
    </row>
    <row r="263" spans="7:12" x14ac:dyDescent="0.2">
      <c r="G263" s="98"/>
      <c r="I263" s="75"/>
      <c r="J263" s="75"/>
      <c r="K263" s="75"/>
      <c r="L263" s="76"/>
    </row>
    <row r="264" spans="7:12" x14ac:dyDescent="0.2">
      <c r="G264" s="98"/>
      <c r="I264" s="75"/>
      <c r="J264" s="75"/>
      <c r="K264" s="75"/>
      <c r="L264" s="76"/>
    </row>
    <row r="265" spans="7:12" x14ac:dyDescent="0.2">
      <c r="G265" s="98"/>
      <c r="I265" s="75"/>
      <c r="J265" s="75"/>
      <c r="K265" s="75"/>
      <c r="L265" s="76"/>
    </row>
    <row r="266" spans="7:12" x14ac:dyDescent="0.2">
      <c r="G266" s="98"/>
      <c r="I266" s="75"/>
      <c r="J266" s="75"/>
      <c r="K266" s="75"/>
      <c r="L266" s="76"/>
    </row>
    <row r="267" spans="7:12" x14ac:dyDescent="0.2">
      <c r="G267" s="98"/>
      <c r="I267" s="75"/>
      <c r="J267" s="75"/>
      <c r="K267" s="75"/>
      <c r="L267" s="76"/>
    </row>
    <row r="268" spans="7:12" x14ac:dyDescent="0.2">
      <c r="G268" s="98"/>
      <c r="I268" s="75"/>
      <c r="J268" s="75"/>
      <c r="K268" s="75"/>
      <c r="L268" s="76"/>
    </row>
    <row r="269" spans="7:12" x14ac:dyDescent="0.2">
      <c r="G269" s="98"/>
      <c r="I269" s="75"/>
      <c r="J269" s="75"/>
      <c r="K269" s="75"/>
      <c r="L269" s="76"/>
    </row>
    <row r="270" spans="7:12" x14ac:dyDescent="0.2">
      <c r="I270" s="75"/>
      <c r="J270" s="75"/>
      <c r="K270" s="75"/>
      <c r="L270" s="76"/>
    </row>
    <row r="271" spans="7:12" x14ac:dyDescent="0.2">
      <c r="I271" s="75"/>
      <c r="J271" s="75"/>
      <c r="K271" s="75"/>
      <c r="L271" s="76"/>
    </row>
    <row r="272" spans="7:12" x14ac:dyDescent="0.2">
      <c r="I272" s="75"/>
      <c r="J272" s="75"/>
      <c r="K272" s="75"/>
      <c r="L272" s="76"/>
    </row>
    <row r="273" spans="9:12" x14ac:dyDescent="0.2">
      <c r="I273" s="75"/>
      <c r="J273" s="75"/>
      <c r="K273" s="75"/>
      <c r="L273" s="76"/>
    </row>
    <row r="274" spans="9:12" x14ac:dyDescent="0.2">
      <c r="I274" s="75"/>
      <c r="J274" s="75"/>
      <c r="K274" s="75"/>
      <c r="L274" s="76"/>
    </row>
    <row r="275" spans="9:12" x14ac:dyDescent="0.2">
      <c r="I275" s="75"/>
      <c r="J275" s="75"/>
      <c r="K275" s="75"/>
      <c r="L275" s="76"/>
    </row>
    <row r="276" spans="9:12" x14ac:dyDescent="0.2">
      <c r="I276" s="75"/>
      <c r="J276" s="75"/>
      <c r="K276" s="75"/>
      <c r="L276" s="76"/>
    </row>
    <row r="277" spans="9:12" x14ac:dyDescent="0.2">
      <c r="I277" s="75"/>
      <c r="J277" s="75"/>
      <c r="K277" s="75"/>
      <c r="L277" s="76"/>
    </row>
    <row r="278" spans="9:12" x14ac:dyDescent="0.2">
      <c r="I278" s="75"/>
      <c r="J278" s="75"/>
      <c r="K278" s="75"/>
      <c r="L278" s="76"/>
    </row>
    <row r="279" spans="9:12" x14ac:dyDescent="0.2">
      <c r="I279" s="75"/>
      <c r="J279" s="75"/>
      <c r="K279" s="75"/>
      <c r="L279" s="76"/>
    </row>
    <row r="280" spans="9:12" x14ac:dyDescent="0.2">
      <c r="I280" s="75"/>
      <c r="J280" s="75"/>
      <c r="K280" s="75"/>
      <c r="L280" s="76"/>
    </row>
    <row r="281" spans="9:12" x14ac:dyDescent="0.2">
      <c r="I281" s="75"/>
      <c r="J281" s="75"/>
      <c r="K281" s="75"/>
      <c r="L281" s="76"/>
    </row>
    <row r="282" spans="9:12" x14ac:dyDescent="0.2">
      <c r="I282" s="75"/>
      <c r="J282" s="75"/>
      <c r="K282" s="75"/>
      <c r="L282" s="76"/>
    </row>
    <row r="283" spans="9:12" x14ac:dyDescent="0.2">
      <c r="I283" s="75"/>
      <c r="J283" s="75"/>
      <c r="K283" s="75"/>
      <c r="L283" s="76"/>
    </row>
    <row r="284" spans="9:12" x14ac:dyDescent="0.2">
      <c r="I284" s="75"/>
      <c r="J284" s="75"/>
      <c r="K284" s="75"/>
      <c r="L284" s="76"/>
    </row>
    <row r="285" spans="9:12" x14ac:dyDescent="0.2">
      <c r="I285" s="75"/>
      <c r="J285" s="75"/>
      <c r="K285" s="75"/>
      <c r="L285" s="76"/>
    </row>
    <row r="286" spans="9:12" x14ac:dyDescent="0.2">
      <c r="I286" s="75"/>
      <c r="J286" s="75"/>
      <c r="K286" s="75"/>
      <c r="L286" s="76"/>
    </row>
    <row r="287" spans="9:12" x14ac:dyDescent="0.2">
      <c r="I287" s="75"/>
      <c r="J287" s="75"/>
      <c r="K287" s="75"/>
      <c r="L287" s="76"/>
    </row>
    <row r="288" spans="9:12" x14ac:dyDescent="0.2">
      <c r="I288" s="75"/>
      <c r="J288" s="75"/>
      <c r="K288" s="75"/>
      <c r="L288" s="76"/>
    </row>
    <row r="289" spans="9:12" x14ac:dyDescent="0.2">
      <c r="I289" s="75"/>
      <c r="J289" s="75"/>
      <c r="K289" s="75"/>
      <c r="L289" s="76"/>
    </row>
    <row r="290" spans="9:12" x14ac:dyDescent="0.2">
      <c r="I290" s="75"/>
      <c r="J290" s="75"/>
      <c r="K290" s="75"/>
      <c r="L290" s="76"/>
    </row>
    <row r="291" spans="9:12" x14ac:dyDescent="0.2">
      <c r="I291" s="75"/>
      <c r="J291" s="75"/>
      <c r="K291" s="75"/>
      <c r="L291" s="76"/>
    </row>
    <row r="292" spans="9:12" x14ac:dyDescent="0.2">
      <c r="I292" s="75"/>
      <c r="J292" s="75"/>
      <c r="K292" s="75"/>
      <c r="L292" s="76"/>
    </row>
    <row r="293" spans="9:12" x14ac:dyDescent="0.2">
      <c r="I293" s="75"/>
      <c r="J293" s="75"/>
      <c r="K293" s="75"/>
      <c r="L293" s="76"/>
    </row>
    <row r="294" spans="9:12" x14ac:dyDescent="0.2">
      <c r="I294" s="75"/>
      <c r="J294" s="75"/>
      <c r="K294" s="75"/>
      <c r="L294" s="76"/>
    </row>
    <row r="295" spans="9:12" x14ac:dyDescent="0.2">
      <c r="I295" s="75"/>
      <c r="J295" s="75"/>
      <c r="K295" s="75"/>
      <c r="L295" s="76"/>
    </row>
    <row r="296" spans="9:12" x14ac:dyDescent="0.2">
      <c r="I296" s="75"/>
      <c r="J296" s="75"/>
      <c r="K296" s="75"/>
      <c r="L296" s="76"/>
    </row>
    <row r="297" spans="9:12" x14ac:dyDescent="0.2">
      <c r="I297" s="75"/>
      <c r="J297" s="75"/>
      <c r="K297" s="75"/>
      <c r="L297" s="76"/>
    </row>
    <row r="298" spans="9:12" x14ac:dyDescent="0.2">
      <c r="I298" s="75"/>
      <c r="J298" s="75"/>
      <c r="K298" s="75"/>
      <c r="L298" s="76"/>
    </row>
    <row r="299" spans="9:12" x14ac:dyDescent="0.2">
      <c r="I299" s="75"/>
      <c r="J299" s="75"/>
      <c r="K299" s="75"/>
      <c r="L299" s="76"/>
    </row>
    <row r="300" spans="9:12" x14ac:dyDescent="0.2">
      <c r="I300" s="75"/>
      <c r="J300" s="75"/>
      <c r="K300" s="75"/>
      <c r="L300" s="76"/>
    </row>
    <row r="301" spans="9:12" x14ac:dyDescent="0.2">
      <c r="I301" s="75"/>
      <c r="J301" s="75"/>
      <c r="K301" s="75"/>
      <c r="L301" s="76"/>
    </row>
    <row r="302" spans="9:12" x14ac:dyDescent="0.2">
      <c r="I302" s="75"/>
      <c r="J302" s="75"/>
      <c r="K302" s="75"/>
      <c r="L302" s="76"/>
    </row>
    <row r="303" spans="9:12" x14ac:dyDescent="0.2">
      <c r="I303" s="75"/>
      <c r="J303" s="75"/>
      <c r="K303" s="75"/>
      <c r="L303" s="76"/>
    </row>
    <row r="304" spans="9:12" x14ac:dyDescent="0.2">
      <c r="I304" s="75"/>
      <c r="J304" s="75"/>
      <c r="K304" s="75"/>
      <c r="L304" s="76"/>
    </row>
    <row r="305" spans="9:12" x14ac:dyDescent="0.2">
      <c r="I305" s="75"/>
      <c r="J305" s="75"/>
      <c r="K305" s="75"/>
      <c r="L305" s="76"/>
    </row>
    <row r="306" spans="9:12" x14ac:dyDescent="0.2">
      <c r="I306" s="75"/>
      <c r="J306" s="75"/>
      <c r="K306" s="75"/>
      <c r="L306" s="76"/>
    </row>
    <row r="307" spans="9:12" x14ac:dyDescent="0.2">
      <c r="I307" s="75"/>
      <c r="J307" s="75"/>
      <c r="K307" s="75"/>
      <c r="L307" s="76"/>
    </row>
    <row r="308" spans="9:12" x14ac:dyDescent="0.2">
      <c r="I308" s="75"/>
      <c r="J308" s="75"/>
      <c r="K308" s="75"/>
      <c r="L308" s="76"/>
    </row>
    <row r="309" spans="9:12" x14ac:dyDescent="0.2">
      <c r="I309" s="75"/>
      <c r="J309" s="75"/>
      <c r="K309" s="75"/>
      <c r="L309" s="76"/>
    </row>
    <row r="310" spans="9:12" x14ac:dyDescent="0.2">
      <c r="I310" s="75"/>
      <c r="J310" s="75"/>
      <c r="K310" s="75"/>
      <c r="L310" s="76"/>
    </row>
    <row r="311" spans="9:12" x14ac:dyDescent="0.2">
      <c r="I311" s="75"/>
      <c r="J311" s="75"/>
      <c r="K311" s="75"/>
      <c r="L311" s="76"/>
    </row>
    <row r="312" spans="9:12" x14ac:dyDescent="0.2">
      <c r="I312" s="75"/>
      <c r="J312" s="75"/>
      <c r="K312" s="75"/>
      <c r="L312" s="76"/>
    </row>
    <row r="313" spans="9:12" x14ac:dyDescent="0.2">
      <c r="I313" s="75"/>
      <c r="J313" s="75"/>
      <c r="K313" s="75"/>
      <c r="L313" s="76"/>
    </row>
    <row r="314" spans="9:12" x14ac:dyDescent="0.2">
      <c r="I314" s="75"/>
      <c r="J314" s="75"/>
      <c r="K314" s="75"/>
      <c r="L314" s="76"/>
    </row>
    <row r="315" spans="9:12" x14ac:dyDescent="0.2">
      <c r="I315" s="75"/>
      <c r="J315" s="75"/>
      <c r="K315" s="75"/>
      <c r="L315" s="76"/>
    </row>
    <row r="316" spans="9:12" x14ac:dyDescent="0.2">
      <c r="I316" s="75"/>
      <c r="J316" s="75"/>
      <c r="K316" s="75"/>
      <c r="L316" s="76"/>
    </row>
    <row r="317" spans="9:12" x14ac:dyDescent="0.2">
      <c r="I317" s="75"/>
      <c r="J317" s="75"/>
      <c r="K317" s="75"/>
      <c r="L317" s="76"/>
    </row>
    <row r="318" spans="9:12" x14ac:dyDescent="0.2">
      <c r="I318" s="75"/>
      <c r="J318" s="75"/>
      <c r="K318" s="75"/>
      <c r="L318" s="76"/>
    </row>
    <row r="319" spans="9:12" x14ac:dyDescent="0.2">
      <c r="I319" s="75"/>
      <c r="J319" s="75"/>
      <c r="K319" s="75"/>
      <c r="L319" s="76"/>
    </row>
    <row r="320" spans="9:12" x14ac:dyDescent="0.2">
      <c r="I320" s="75"/>
      <c r="J320" s="75"/>
      <c r="K320" s="75"/>
      <c r="L320" s="76"/>
    </row>
    <row r="321" spans="9:12" x14ac:dyDescent="0.2">
      <c r="I321" s="75"/>
      <c r="J321" s="75"/>
      <c r="K321" s="75"/>
      <c r="L321" s="76"/>
    </row>
    <row r="322" spans="9:12" x14ac:dyDescent="0.2">
      <c r="I322" s="75"/>
      <c r="J322" s="75"/>
      <c r="K322" s="75"/>
      <c r="L322" s="76"/>
    </row>
    <row r="323" spans="9:12" x14ac:dyDescent="0.2">
      <c r="I323" s="75"/>
      <c r="J323" s="75"/>
      <c r="K323" s="75"/>
      <c r="L323" s="76"/>
    </row>
    <row r="324" spans="9:12" x14ac:dyDescent="0.2">
      <c r="I324" s="75"/>
      <c r="J324" s="75"/>
      <c r="K324" s="75"/>
      <c r="L324" s="76"/>
    </row>
    <row r="325" spans="9:12" x14ac:dyDescent="0.2">
      <c r="I325" s="75"/>
      <c r="J325" s="75"/>
      <c r="K325" s="75"/>
      <c r="L325" s="76"/>
    </row>
    <row r="326" spans="9:12" x14ac:dyDescent="0.2">
      <c r="I326" s="75"/>
      <c r="J326" s="75"/>
      <c r="K326" s="75"/>
      <c r="L326" s="76"/>
    </row>
    <row r="327" spans="9:12" x14ac:dyDescent="0.2">
      <c r="I327" s="75"/>
      <c r="J327" s="75"/>
      <c r="K327" s="75"/>
      <c r="L327" s="76"/>
    </row>
    <row r="328" spans="9:12" x14ac:dyDescent="0.2">
      <c r="I328" s="75"/>
      <c r="J328" s="75"/>
      <c r="K328" s="75"/>
      <c r="L328" s="76"/>
    </row>
    <row r="329" spans="9:12" x14ac:dyDescent="0.2">
      <c r="I329" s="75"/>
      <c r="J329" s="75"/>
      <c r="K329" s="75"/>
      <c r="L329" s="76"/>
    </row>
    <row r="330" spans="9:12" x14ac:dyDescent="0.2">
      <c r="I330" s="75"/>
      <c r="J330" s="75"/>
      <c r="K330" s="75"/>
      <c r="L330" s="76"/>
    </row>
    <row r="331" spans="9:12" x14ac:dyDescent="0.2">
      <c r="I331" s="75"/>
      <c r="J331" s="75"/>
      <c r="K331" s="75"/>
      <c r="L331" s="76"/>
    </row>
    <row r="332" spans="9:12" x14ac:dyDescent="0.2">
      <c r="I332" s="75"/>
      <c r="J332" s="75"/>
      <c r="K332" s="75"/>
      <c r="L332" s="76"/>
    </row>
    <row r="333" spans="9:12" x14ac:dyDescent="0.2">
      <c r="I333" s="75"/>
      <c r="J333" s="75"/>
      <c r="K333" s="75"/>
      <c r="L333" s="76"/>
    </row>
    <row r="334" spans="9:12" x14ac:dyDescent="0.2">
      <c r="I334" s="75"/>
      <c r="J334" s="75"/>
      <c r="K334" s="75"/>
      <c r="L334" s="76"/>
    </row>
    <row r="335" spans="9:12" x14ac:dyDescent="0.2">
      <c r="I335" s="75"/>
      <c r="J335" s="75"/>
      <c r="K335" s="75"/>
      <c r="L335" s="76"/>
    </row>
    <row r="336" spans="9:12" x14ac:dyDescent="0.2">
      <c r="I336" s="75"/>
      <c r="J336" s="75"/>
      <c r="K336" s="75"/>
      <c r="L336" s="76"/>
    </row>
    <row r="337" spans="9:12" x14ac:dyDescent="0.2">
      <c r="I337" s="75"/>
      <c r="J337" s="75"/>
      <c r="K337" s="75"/>
      <c r="L337" s="76"/>
    </row>
    <row r="338" spans="9:12" x14ac:dyDescent="0.2">
      <c r="I338" s="75"/>
      <c r="J338" s="75"/>
      <c r="K338" s="75"/>
      <c r="L338" s="76"/>
    </row>
    <row r="339" spans="9:12" x14ac:dyDescent="0.2">
      <c r="I339" s="75"/>
      <c r="J339" s="75"/>
      <c r="K339" s="75"/>
      <c r="L339" s="76"/>
    </row>
    <row r="340" spans="9:12" x14ac:dyDescent="0.2">
      <c r="I340" s="75"/>
      <c r="J340" s="75"/>
      <c r="K340" s="75"/>
      <c r="L340" s="76"/>
    </row>
    <row r="341" spans="9:12" x14ac:dyDescent="0.2">
      <c r="I341" s="75"/>
      <c r="J341" s="75"/>
      <c r="K341" s="75"/>
      <c r="L341" s="76"/>
    </row>
    <row r="342" spans="9:12" x14ac:dyDescent="0.2">
      <c r="I342" s="75"/>
      <c r="J342" s="75"/>
      <c r="K342" s="75"/>
      <c r="L342" s="76"/>
    </row>
    <row r="343" spans="9:12" x14ac:dyDescent="0.2">
      <c r="I343" s="75"/>
      <c r="J343" s="75"/>
      <c r="K343" s="75"/>
      <c r="L343" s="76"/>
    </row>
    <row r="344" spans="9:12" x14ac:dyDescent="0.2">
      <c r="I344" s="75"/>
      <c r="J344" s="75"/>
      <c r="K344" s="75"/>
      <c r="L344" s="76"/>
    </row>
    <row r="345" spans="9:12" x14ac:dyDescent="0.2">
      <c r="I345" s="75"/>
      <c r="J345" s="75"/>
      <c r="K345" s="75"/>
      <c r="L345" s="76"/>
    </row>
    <row r="346" spans="9:12" x14ac:dyDescent="0.2">
      <c r="I346" s="75"/>
      <c r="J346" s="75"/>
      <c r="K346" s="75"/>
      <c r="L346" s="76"/>
    </row>
    <row r="347" spans="9:12" x14ac:dyDescent="0.2">
      <c r="I347" s="75"/>
      <c r="J347" s="75"/>
      <c r="K347" s="75"/>
      <c r="L347" s="76"/>
    </row>
    <row r="348" spans="9:12" x14ac:dyDescent="0.2">
      <c r="I348" s="75"/>
      <c r="J348" s="75"/>
      <c r="K348" s="75"/>
      <c r="L348" s="76"/>
    </row>
    <row r="349" spans="9:12" x14ac:dyDescent="0.2">
      <c r="I349" s="75"/>
      <c r="J349" s="75"/>
      <c r="K349" s="75"/>
      <c r="L349" s="76"/>
    </row>
    <row r="350" spans="9:12" x14ac:dyDescent="0.2">
      <c r="I350" s="75"/>
      <c r="J350" s="75"/>
      <c r="K350" s="75"/>
      <c r="L350" s="76"/>
    </row>
    <row r="351" spans="9:12" x14ac:dyDescent="0.2">
      <c r="I351" s="75"/>
      <c r="J351" s="75"/>
      <c r="K351" s="75"/>
      <c r="L351" s="76"/>
    </row>
    <row r="352" spans="9:12" x14ac:dyDescent="0.2">
      <c r="I352" s="75"/>
      <c r="J352" s="75"/>
      <c r="K352" s="75"/>
      <c r="L352" s="76"/>
    </row>
    <row r="353" spans="9:12" x14ac:dyDescent="0.2">
      <c r="I353" s="75"/>
      <c r="J353" s="75"/>
      <c r="K353" s="75"/>
      <c r="L353" s="76"/>
    </row>
    <row r="354" spans="9:12" x14ac:dyDescent="0.2">
      <c r="I354" s="75"/>
      <c r="J354" s="75"/>
      <c r="K354" s="75"/>
      <c r="L354" s="76"/>
    </row>
    <row r="355" spans="9:12" x14ac:dyDescent="0.2">
      <c r="I355" s="75"/>
      <c r="J355" s="75"/>
      <c r="K355" s="75"/>
      <c r="L355" s="76"/>
    </row>
    <row r="356" spans="9:12" x14ac:dyDescent="0.2">
      <c r="I356" s="75"/>
      <c r="J356" s="75"/>
      <c r="K356" s="75"/>
      <c r="L356" s="76"/>
    </row>
    <row r="357" spans="9:12" x14ac:dyDescent="0.2">
      <c r="I357" s="75"/>
      <c r="J357" s="75"/>
      <c r="K357" s="75"/>
      <c r="L357" s="76"/>
    </row>
    <row r="358" spans="9:12" x14ac:dyDescent="0.2">
      <c r="I358" s="75"/>
      <c r="J358" s="75"/>
      <c r="K358" s="75"/>
      <c r="L358" s="76"/>
    </row>
    <row r="359" spans="9:12" x14ac:dyDescent="0.2">
      <c r="I359" s="75"/>
      <c r="J359" s="75"/>
      <c r="K359" s="75"/>
      <c r="L359" s="76"/>
    </row>
    <row r="360" spans="9:12" x14ac:dyDescent="0.2">
      <c r="I360" s="75"/>
      <c r="J360" s="75"/>
      <c r="K360" s="75"/>
      <c r="L360" s="76"/>
    </row>
    <row r="361" spans="9:12" x14ac:dyDescent="0.2">
      <c r="I361" s="75"/>
      <c r="J361" s="75"/>
      <c r="K361" s="75"/>
      <c r="L361" s="76"/>
    </row>
    <row r="362" spans="9:12" x14ac:dyDescent="0.2">
      <c r="I362" s="75"/>
      <c r="J362" s="75"/>
      <c r="K362" s="75"/>
      <c r="L362" s="76"/>
    </row>
    <row r="363" spans="9:12" x14ac:dyDescent="0.2">
      <c r="I363" s="75"/>
      <c r="J363" s="75"/>
      <c r="K363" s="75"/>
      <c r="L363" s="76"/>
    </row>
    <row r="364" spans="9:12" x14ac:dyDescent="0.2">
      <c r="I364" s="75"/>
      <c r="J364" s="75"/>
      <c r="K364" s="75"/>
      <c r="L364" s="76"/>
    </row>
    <row r="365" spans="9:12" x14ac:dyDescent="0.2">
      <c r="I365" s="75"/>
      <c r="J365" s="75"/>
      <c r="K365" s="75"/>
      <c r="L365" s="76"/>
    </row>
    <row r="366" spans="9:12" x14ac:dyDescent="0.2">
      <c r="I366" s="75"/>
      <c r="J366" s="75"/>
      <c r="K366" s="75"/>
      <c r="L366" s="76"/>
    </row>
    <row r="367" spans="9:12" x14ac:dyDescent="0.2">
      <c r="I367" s="75"/>
      <c r="J367" s="75"/>
      <c r="K367" s="75"/>
      <c r="L367" s="76"/>
    </row>
    <row r="368" spans="9:12" x14ac:dyDescent="0.2">
      <c r="I368" s="75"/>
      <c r="J368" s="75"/>
      <c r="K368" s="75"/>
      <c r="L368" s="76"/>
    </row>
    <row r="369" spans="9:12" x14ac:dyDescent="0.2">
      <c r="I369" s="75"/>
      <c r="J369" s="75"/>
      <c r="K369" s="75"/>
      <c r="L369" s="76"/>
    </row>
    <row r="370" spans="9:12" x14ac:dyDescent="0.2">
      <c r="I370" s="75"/>
      <c r="J370" s="75"/>
      <c r="K370" s="75"/>
      <c r="L370" s="76"/>
    </row>
    <row r="371" spans="9:12" x14ac:dyDescent="0.2">
      <c r="I371" s="75"/>
      <c r="J371" s="75"/>
      <c r="K371" s="75"/>
      <c r="L371" s="76"/>
    </row>
    <row r="372" spans="9:12" x14ac:dyDescent="0.2">
      <c r="I372" s="75"/>
      <c r="J372" s="75"/>
      <c r="K372" s="75"/>
      <c r="L372" s="76"/>
    </row>
    <row r="373" spans="9:12" x14ac:dyDescent="0.2">
      <c r="I373" s="75"/>
      <c r="J373" s="75"/>
      <c r="K373" s="75"/>
      <c r="L373" s="76"/>
    </row>
    <row r="374" spans="9:12" x14ac:dyDescent="0.2">
      <c r="I374" s="75"/>
      <c r="J374" s="75"/>
      <c r="K374" s="75"/>
      <c r="L374" s="76"/>
    </row>
    <row r="375" spans="9:12" x14ac:dyDescent="0.2">
      <c r="I375" s="75"/>
      <c r="J375" s="75"/>
      <c r="K375" s="75"/>
      <c r="L375" s="76"/>
    </row>
    <row r="376" spans="9:12" x14ac:dyDescent="0.2">
      <c r="I376" s="75"/>
      <c r="J376" s="75"/>
      <c r="K376" s="75"/>
      <c r="L376" s="76"/>
    </row>
    <row r="377" spans="9:12" x14ac:dyDescent="0.2">
      <c r="I377" s="75"/>
      <c r="J377" s="75"/>
      <c r="K377" s="75"/>
      <c r="L377" s="76"/>
    </row>
    <row r="378" spans="9:12" x14ac:dyDescent="0.2">
      <c r="I378" s="75"/>
      <c r="J378" s="75"/>
      <c r="K378" s="75"/>
      <c r="L378" s="76"/>
    </row>
  </sheetData>
  <mergeCells count="6">
    <mergeCell ref="L8:L9"/>
    <mergeCell ref="A4:G4"/>
    <mergeCell ref="A8:A9"/>
    <mergeCell ref="B8:B9"/>
    <mergeCell ref="C8:C9"/>
    <mergeCell ref="D8:D9"/>
  </mergeCells>
  <phoneticPr fontId="0" type="noConversion"/>
  <pageMargins left="0.6692913385826772" right="0" top="2.3622047244094491" bottom="0.35433070866141736" header="0.6692913385826772" footer="0.15748031496062992"/>
  <pageSetup paperSize="9" scale="68" orientation="portrait" horizontalDpi="300" verticalDpi="300" r:id="rId1"/>
  <headerFooter alignWithMargins="0">
    <oddFooter>Página &amp;P de &amp;N</oddFooter>
  </headerFooter>
  <rowBreaks count="2" manualBreakCount="2">
    <brk id="65" max="6" man="1"/>
    <brk id="12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T60"/>
  <sheetViews>
    <sheetView showGridLines="0" view="pageBreakPreview" zoomScale="90" zoomScaleNormal="100" zoomScaleSheetLayoutView="90" workbookViewId="0">
      <selection activeCell="G28" sqref="G28"/>
    </sheetView>
  </sheetViews>
  <sheetFormatPr defaultRowHeight="12.75" x14ac:dyDescent="0.2"/>
  <cols>
    <col min="1" max="1" width="6.5703125" style="10" customWidth="1"/>
    <col min="2" max="2" width="36.140625" style="8" customWidth="1"/>
    <col min="3" max="3" width="19.140625" style="8" bestFit="1" customWidth="1"/>
    <col min="4" max="4" width="7.28515625" style="8" bestFit="1" customWidth="1"/>
    <col min="5" max="5" width="9.5703125" style="8" customWidth="1"/>
    <col min="6" max="6" width="4.85546875" style="30" customWidth="1"/>
    <col min="7" max="7" width="10" style="8" bestFit="1" customWidth="1"/>
    <col min="8" max="8" width="4.85546875" style="30" bestFit="1" customWidth="1"/>
    <col min="9" max="9" width="10" style="8" bestFit="1" customWidth="1"/>
    <col min="10" max="10" width="4.7109375" style="30" customWidth="1"/>
    <col min="11" max="11" width="10.42578125" style="8" customWidth="1"/>
    <col min="12" max="12" width="4.7109375" style="30" customWidth="1"/>
    <col min="13" max="13" width="10.5703125" style="8" customWidth="1"/>
    <col min="14" max="14" width="4.7109375" style="30" customWidth="1"/>
    <col min="15" max="15" width="10.42578125" style="8" customWidth="1"/>
    <col min="16" max="16" width="6.28515625" style="8" customWidth="1"/>
    <col min="17" max="16384" width="9.140625" style="8"/>
  </cols>
  <sheetData>
    <row r="1" spans="1:20" ht="15.75" customHeight="1" x14ac:dyDescent="0.3">
      <c r="A1" s="17" t="str">
        <f>ORCA!A1</f>
        <v>PREFEITURA MUNICIPAL DE TIMBÓ</v>
      </c>
      <c r="B1" s="16"/>
      <c r="C1" s="9"/>
      <c r="D1" s="1"/>
      <c r="E1" s="1"/>
      <c r="F1" s="31"/>
      <c r="I1" s="1"/>
      <c r="J1" s="31"/>
      <c r="K1" s="1"/>
      <c r="L1" s="31"/>
      <c r="M1" s="1"/>
      <c r="N1" s="31"/>
    </row>
    <row r="2" spans="1:20" x14ac:dyDescent="0.2">
      <c r="A2" s="17" t="str">
        <f>ORCA!A2</f>
        <v>SECRETARIA DE PLANEJAMENTO, TRÂNSITO E MEIO AMBIENTE</v>
      </c>
      <c r="B2" s="16"/>
      <c r="C2" s="1"/>
      <c r="D2" s="1"/>
      <c r="E2" s="1"/>
      <c r="F2" s="31"/>
      <c r="G2" s="2" t="s">
        <v>34</v>
      </c>
      <c r="H2" s="31"/>
      <c r="I2" s="1"/>
      <c r="J2" s="31"/>
      <c r="K2" s="1"/>
      <c r="L2" s="31"/>
      <c r="M2" s="1"/>
      <c r="N2" s="31"/>
    </row>
    <row r="3" spans="1:20" x14ac:dyDescent="0.2">
      <c r="A3" s="253" t="s">
        <v>35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5"/>
    </row>
    <row r="4" spans="1:20" x14ac:dyDescent="0.2">
      <c r="A4" s="34" t="str">
        <f>ORCA!A5</f>
        <v xml:space="preserve">PROJETO : </v>
      </c>
      <c r="B4" s="44" t="str">
        <f>ORCA!B5</f>
        <v>AMPLIAÇÃO DA UPE BEIJA FLOR</v>
      </c>
      <c r="C4" s="36"/>
      <c r="D4" s="36"/>
      <c r="E4" s="35"/>
      <c r="F4" s="53"/>
      <c r="G4" s="37"/>
      <c r="H4" s="52"/>
      <c r="I4" s="58"/>
      <c r="J4" s="49"/>
      <c r="K4" s="58"/>
      <c r="L4" s="49"/>
      <c r="M4" s="58" t="s">
        <v>385</v>
      </c>
      <c r="N4" s="49"/>
      <c r="O4" s="38"/>
      <c r="P4" s="39"/>
    </row>
    <row r="5" spans="1:20" x14ac:dyDescent="0.2">
      <c r="A5" s="61" t="str">
        <f>ORCA!A6</f>
        <v>LOCAL: :</v>
      </c>
      <c r="B5" s="62" t="str">
        <f>ORCA!B6</f>
        <v>RUA BELEM ESQ. CAMPINAS - BAIRRO CAPITAIS - TIMBÓ/SC</v>
      </c>
      <c r="C5" s="41"/>
      <c r="D5" s="63"/>
      <c r="E5" s="64"/>
      <c r="F5" s="42"/>
      <c r="G5" s="65"/>
      <c r="H5" s="66"/>
      <c r="I5" s="41"/>
      <c r="J5" s="67"/>
      <c r="K5" s="41"/>
      <c r="L5" s="67"/>
      <c r="M5" s="41"/>
      <c r="N5" s="67"/>
      <c r="O5" s="40"/>
      <c r="P5" s="43"/>
    </row>
    <row r="6" spans="1:20" s="11" customFormat="1" x14ac:dyDescent="0.2">
      <c r="A6" s="258" t="s">
        <v>0</v>
      </c>
      <c r="B6" s="260" t="s">
        <v>36</v>
      </c>
      <c r="C6" s="59" t="s">
        <v>47</v>
      </c>
      <c r="D6" s="262" t="s">
        <v>41</v>
      </c>
      <c r="E6" s="256" t="s">
        <v>82</v>
      </c>
      <c r="F6" s="257"/>
      <c r="G6" s="256" t="s">
        <v>83</v>
      </c>
      <c r="H6" s="257"/>
      <c r="I6" s="256" t="s">
        <v>84</v>
      </c>
      <c r="J6" s="257"/>
      <c r="K6" s="256" t="s">
        <v>386</v>
      </c>
      <c r="L6" s="257"/>
      <c r="M6" s="256" t="s">
        <v>387</v>
      </c>
      <c r="N6" s="257"/>
      <c r="O6" s="60" t="s">
        <v>47</v>
      </c>
      <c r="P6" s="59" t="s">
        <v>41</v>
      </c>
    </row>
    <row r="7" spans="1:20" s="11" customFormat="1" ht="13.5" thickBot="1" x14ac:dyDescent="0.25">
      <c r="A7" s="259"/>
      <c r="B7" s="261"/>
      <c r="C7" s="12" t="s">
        <v>15</v>
      </c>
      <c r="D7" s="263"/>
      <c r="E7" s="18" t="s">
        <v>37</v>
      </c>
      <c r="F7" s="26" t="s">
        <v>41</v>
      </c>
      <c r="G7" s="18" t="s">
        <v>38</v>
      </c>
      <c r="H7" s="26" t="s">
        <v>41</v>
      </c>
      <c r="I7" s="18" t="s">
        <v>39</v>
      </c>
      <c r="J7" s="26" t="s">
        <v>41</v>
      </c>
      <c r="K7" s="18" t="s">
        <v>388</v>
      </c>
      <c r="L7" s="26" t="s">
        <v>41</v>
      </c>
      <c r="M7" s="18" t="s">
        <v>389</v>
      </c>
      <c r="N7" s="26" t="s">
        <v>41</v>
      </c>
      <c r="O7" s="19" t="s">
        <v>15</v>
      </c>
      <c r="P7" s="12" t="s">
        <v>15</v>
      </c>
    </row>
    <row r="8" spans="1:20" s="99" customFormat="1" ht="13.5" thickTop="1" x14ac:dyDescent="0.2">
      <c r="A8" s="233">
        <v>1</v>
      </c>
      <c r="B8" s="234" t="str">
        <f>ORCA!B10</f>
        <v>SERVIÇOS INICIAIS</v>
      </c>
      <c r="C8" s="235">
        <f>ORCA!G16</f>
        <v>12815.230000000001</v>
      </c>
      <c r="D8" s="236">
        <f t="shared" ref="D8:D28" si="0">SUM(C8*100%/$C$30)</f>
        <v>4.181904865085001E-2</v>
      </c>
      <c r="E8" s="237">
        <f>SUM($C$8*F8)</f>
        <v>12815.230000000001</v>
      </c>
      <c r="F8" s="238">
        <v>1</v>
      </c>
      <c r="G8" s="237">
        <f>SUM($C$8*H8)</f>
        <v>0</v>
      </c>
      <c r="H8" s="238"/>
      <c r="I8" s="237">
        <f>SUM($C$8*J8)</f>
        <v>0</v>
      </c>
      <c r="J8" s="238"/>
      <c r="K8" s="237">
        <f>SUM($C$8*L8)</f>
        <v>0</v>
      </c>
      <c r="L8" s="238"/>
      <c r="M8" s="237">
        <f>SUM($C$8*N8)</f>
        <v>0</v>
      </c>
      <c r="N8" s="238"/>
      <c r="O8" s="239">
        <f>E8+G8+I8+K8+M8</f>
        <v>12815.230000000001</v>
      </c>
      <c r="P8" s="240">
        <f>F8+H8+J8+L8+N8</f>
        <v>1</v>
      </c>
      <c r="Q8" s="8"/>
      <c r="R8" s="8"/>
      <c r="S8" s="8"/>
      <c r="T8" s="8"/>
    </row>
    <row r="9" spans="1:20" x14ac:dyDescent="0.2">
      <c r="A9" s="241">
        <v>2</v>
      </c>
      <c r="B9" s="242" t="str">
        <f>ORCA!B17</f>
        <v>DEMOLIÇÕES E REVISÃO</v>
      </c>
      <c r="C9" s="242">
        <f>ORCA!G20</f>
        <v>3471.7200000000003</v>
      </c>
      <c r="D9" s="243">
        <f t="shared" si="0"/>
        <v>1.1329022388371414E-2</v>
      </c>
      <c r="E9" s="25">
        <f>SUM($C$9*F9)</f>
        <v>2777.3760000000002</v>
      </c>
      <c r="F9" s="27">
        <v>0.8</v>
      </c>
      <c r="G9" s="25">
        <f>SUM($C$9*H9)</f>
        <v>0</v>
      </c>
      <c r="H9" s="27"/>
      <c r="I9" s="25">
        <f>SUM($C$9*J9)</f>
        <v>0</v>
      </c>
      <c r="J9" s="27"/>
      <c r="K9" s="25">
        <f>SUM($C$9*L9)</f>
        <v>694.34400000000005</v>
      </c>
      <c r="L9" s="27">
        <v>0.2</v>
      </c>
      <c r="M9" s="25">
        <f>SUM($C$9*N9)</f>
        <v>0</v>
      </c>
      <c r="N9" s="27"/>
      <c r="O9" s="179">
        <f t="shared" ref="O9:O18" si="1">E9+G9+I9+K9+M9</f>
        <v>3471.7200000000003</v>
      </c>
      <c r="P9" s="244">
        <f t="shared" ref="P9:P28" si="2">F9+H9+J9+L9+N9</f>
        <v>1</v>
      </c>
    </row>
    <row r="10" spans="1:20" x14ac:dyDescent="0.2">
      <c r="A10" s="241">
        <v>3</v>
      </c>
      <c r="B10" s="242" t="str">
        <f>ORCA!B21</f>
        <v>MOVIMENTAÇÃO DE TERRA</v>
      </c>
      <c r="C10" s="242">
        <f>ORCA!G24</f>
        <v>1035.6300000000001</v>
      </c>
      <c r="D10" s="243">
        <f t="shared" si="0"/>
        <v>3.3794993421327434E-3</v>
      </c>
      <c r="E10" s="25">
        <f>SUM($C$10*F10)</f>
        <v>1035.6300000000001</v>
      </c>
      <c r="F10" s="27">
        <v>1</v>
      </c>
      <c r="G10" s="25">
        <f>SUM($C$10*H10)</f>
        <v>0</v>
      </c>
      <c r="H10" s="27"/>
      <c r="I10" s="25">
        <f>SUM($C$10*J10)</f>
        <v>0</v>
      </c>
      <c r="J10" s="27"/>
      <c r="K10" s="25">
        <f>SUM($C$10*L10)</f>
        <v>0</v>
      </c>
      <c r="L10" s="27"/>
      <c r="M10" s="25">
        <f>SUM($C$10*N10)</f>
        <v>0</v>
      </c>
      <c r="N10" s="27"/>
      <c r="O10" s="179">
        <f t="shared" si="1"/>
        <v>1035.6300000000001</v>
      </c>
      <c r="P10" s="244">
        <f t="shared" si="2"/>
        <v>1</v>
      </c>
    </row>
    <row r="11" spans="1:20" x14ac:dyDescent="0.2">
      <c r="A11" s="241">
        <v>4</v>
      </c>
      <c r="B11" s="242" t="str">
        <f>ORCA!B25</f>
        <v>INFRA-ESTRUTURA</v>
      </c>
      <c r="C11" s="242">
        <f>ORCA!G30</f>
        <v>38583.770000000004</v>
      </c>
      <c r="D11" s="243">
        <f t="shared" si="0"/>
        <v>0.12590773281191264</v>
      </c>
      <c r="E11" s="25">
        <f>SUM($C$11*F11)</f>
        <v>23150.262000000002</v>
      </c>
      <c r="F11" s="27">
        <v>0.6</v>
      </c>
      <c r="G11" s="25">
        <f>SUM($C$11*H11)</f>
        <v>15433.508000000002</v>
      </c>
      <c r="H11" s="27">
        <v>0.4</v>
      </c>
      <c r="I11" s="25">
        <f>SUM($C$11*J11)</f>
        <v>0</v>
      </c>
      <c r="J11" s="27"/>
      <c r="K11" s="25">
        <f>SUM($C$11*L11)</f>
        <v>0</v>
      </c>
      <c r="L11" s="27"/>
      <c r="M11" s="25">
        <f>SUM($C$11*N11)</f>
        <v>0</v>
      </c>
      <c r="N11" s="27"/>
      <c r="O11" s="179">
        <f t="shared" si="1"/>
        <v>38583.770000000004</v>
      </c>
      <c r="P11" s="244">
        <f t="shared" si="2"/>
        <v>1</v>
      </c>
    </row>
    <row r="12" spans="1:20" x14ac:dyDescent="0.2">
      <c r="A12" s="241">
        <v>5</v>
      </c>
      <c r="B12" s="242" t="str">
        <f>ORCA!B31</f>
        <v>SUPRA-ESTRUTURA</v>
      </c>
      <c r="C12" s="242">
        <f>ORCA!G36</f>
        <v>27857.960000000003</v>
      </c>
      <c r="D12" s="243">
        <f t="shared" si="0"/>
        <v>9.0906943110145785E-2</v>
      </c>
      <c r="E12" s="25">
        <f>SUM($C$12*F12)</f>
        <v>0</v>
      </c>
      <c r="F12" s="27"/>
      <c r="G12" s="25">
        <f>SUM($C$12*H12)</f>
        <v>8357.3880000000008</v>
      </c>
      <c r="H12" s="27">
        <v>0.3</v>
      </c>
      <c r="I12" s="25">
        <f>SUM($C$12*J12)</f>
        <v>13928.980000000001</v>
      </c>
      <c r="J12" s="27">
        <v>0.5</v>
      </c>
      <c r="K12" s="25">
        <f>SUM($C$12*L12)</f>
        <v>5571.5920000000006</v>
      </c>
      <c r="L12" s="27">
        <v>0.2</v>
      </c>
      <c r="M12" s="25">
        <f>SUM($C$12*N12)</f>
        <v>0</v>
      </c>
      <c r="N12" s="27"/>
      <c r="O12" s="179">
        <f t="shared" si="1"/>
        <v>27857.960000000003</v>
      </c>
      <c r="P12" s="244">
        <f t="shared" si="2"/>
        <v>1</v>
      </c>
    </row>
    <row r="13" spans="1:20" x14ac:dyDescent="0.2">
      <c r="A13" s="241">
        <v>6</v>
      </c>
      <c r="B13" s="242" t="str">
        <f>ORCA!B37</f>
        <v>IMPERMEABILIZAÇÕES</v>
      </c>
      <c r="C13" s="242">
        <f>ORCA!G39</f>
        <v>522.80999999999995</v>
      </c>
      <c r="D13" s="243">
        <f t="shared" si="0"/>
        <v>1.7060495071216739E-3</v>
      </c>
      <c r="E13" s="25">
        <f>SUM($C$13*F13)</f>
        <v>0</v>
      </c>
      <c r="F13" s="27"/>
      <c r="G13" s="25">
        <f>SUM($C$13*H13)</f>
        <v>522.80999999999995</v>
      </c>
      <c r="H13" s="27">
        <v>1</v>
      </c>
      <c r="I13" s="25">
        <f>SUM($C$13*J13)</f>
        <v>0</v>
      </c>
      <c r="J13" s="27"/>
      <c r="K13" s="25">
        <f>SUM($C$13*L13)</f>
        <v>0</v>
      </c>
      <c r="L13" s="27"/>
      <c r="M13" s="25">
        <f>SUM($C$13*N13)</f>
        <v>0</v>
      </c>
      <c r="N13" s="27"/>
      <c r="O13" s="179">
        <f t="shared" si="1"/>
        <v>522.80999999999995</v>
      </c>
      <c r="P13" s="244">
        <f t="shared" si="2"/>
        <v>1</v>
      </c>
    </row>
    <row r="14" spans="1:20" x14ac:dyDescent="0.2">
      <c r="A14" s="241">
        <v>7</v>
      </c>
      <c r="B14" s="242" t="str">
        <f>ORCA!B40</f>
        <v>PAREDES E PAINÉIS</v>
      </c>
      <c r="C14" s="242">
        <f>ORCA!G43</f>
        <v>20762.650000000001</v>
      </c>
      <c r="D14" s="243">
        <f t="shared" si="0"/>
        <v>6.7753311526252039E-2</v>
      </c>
      <c r="E14" s="25">
        <f>SUM($C$14*F14)</f>
        <v>0</v>
      </c>
      <c r="F14" s="27"/>
      <c r="G14" s="25">
        <f>SUM($C$14*H14)</f>
        <v>6228.7950000000001</v>
      </c>
      <c r="H14" s="27">
        <v>0.3</v>
      </c>
      <c r="I14" s="25">
        <f>SUM($C$14*J14)</f>
        <v>12457.59</v>
      </c>
      <c r="J14" s="27">
        <v>0.6</v>
      </c>
      <c r="K14" s="25">
        <f>SUM($C$14*L14)</f>
        <v>0</v>
      </c>
      <c r="L14" s="27"/>
      <c r="M14" s="25">
        <f>SUM($C$14*N14)</f>
        <v>2076.2650000000003</v>
      </c>
      <c r="N14" s="27">
        <v>0.1</v>
      </c>
      <c r="O14" s="179">
        <f t="shared" si="1"/>
        <v>20762.650000000001</v>
      </c>
      <c r="P14" s="244">
        <f t="shared" si="2"/>
        <v>0.99999999999999989</v>
      </c>
    </row>
    <row r="15" spans="1:20" x14ac:dyDescent="0.2">
      <c r="A15" s="241">
        <v>8</v>
      </c>
      <c r="B15" s="242" t="str">
        <f>ORCA!B44</f>
        <v>ESQUADRIAS</v>
      </c>
      <c r="C15" s="242">
        <f>ORCA!G57</f>
        <v>19549.239999999998</v>
      </c>
      <c r="D15" s="243">
        <f t="shared" si="0"/>
        <v>6.3793675076229059E-2</v>
      </c>
      <c r="E15" s="25">
        <f>SUM($C$15*F15)</f>
        <v>0</v>
      </c>
      <c r="F15" s="27"/>
      <c r="G15" s="25">
        <f>SUM($C$15*H15)</f>
        <v>0</v>
      </c>
      <c r="H15" s="27"/>
      <c r="I15" s="25">
        <f>SUM($C$15*J15)</f>
        <v>0</v>
      </c>
      <c r="J15" s="27"/>
      <c r="K15" s="25">
        <f>SUM($C$15*L15)</f>
        <v>9774.619999999999</v>
      </c>
      <c r="L15" s="27">
        <v>0.5</v>
      </c>
      <c r="M15" s="25">
        <f>SUM($C$15*N15)</f>
        <v>9774.619999999999</v>
      </c>
      <c r="N15" s="27">
        <v>0.5</v>
      </c>
      <c r="O15" s="179">
        <f t="shared" si="1"/>
        <v>19549.239999999998</v>
      </c>
      <c r="P15" s="244">
        <f t="shared" si="2"/>
        <v>1</v>
      </c>
    </row>
    <row r="16" spans="1:20" x14ac:dyDescent="0.2">
      <c r="A16" s="241">
        <v>9</v>
      </c>
      <c r="B16" s="242" t="str">
        <f>ORCA!B58</f>
        <v>COBERTURA E PROTEÇÕES</v>
      </c>
      <c r="C16" s="242">
        <f>ORCA!G65</f>
        <v>66251.399999999994</v>
      </c>
      <c r="D16" s="243">
        <f t="shared" si="0"/>
        <v>0.21619358527212731</v>
      </c>
      <c r="E16" s="25">
        <f>SUM($C$16*F16)</f>
        <v>0</v>
      </c>
      <c r="F16" s="27"/>
      <c r="G16" s="25">
        <f>SUM($C$16*H16)</f>
        <v>0</v>
      </c>
      <c r="H16" s="27"/>
      <c r="I16" s="25">
        <f>SUM($C$16*J16)</f>
        <v>19875.419999999998</v>
      </c>
      <c r="J16" s="27">
        <v>0.3</v>
      </c>
      <c r="K16" s="25">
        <f>SUM($C$16*L16)</f>
        <v>46375.979999999996</v>
      </c>
      <c r="L16" s="27">
        <v>0.7</v>
      </c>
      <c r="M16" s="25">
        <f>SUM($C$16*N16)</f>
        <v>0</v>
      </c>
      <c r="N16" s="27"/>
      <c r="O16" s="179">
        <f t="shared" si="1"/>
        <v>66251.399999999994</v>
      </c>
      <c r="P16" s="244">
        <f t="shared" si="2"/>
        <v>1</v>
      </c>
    </row>
    <row r="17" spans="1:17" x14ac:dyDescent="0.2">
      <c r="A17" s="241">
        <v>10</v>
      </c>
      <c r="B17" s="242" t="str">
        <f>ORCA!B66</f>
        <v>REVESTIMENTOS</v>
      </c>
      <c r="C17" s="242">
        <f>ORCA!G71</f>
        <v>21558.63</v>
      </c>
      <c r="D17" s="243">
        <f t="shared" si="0"/>
        <v>7.035077769307882E-2</v>
      </c>
      <c r="E17" s="25">
        <f>SUM($C$17*F17)</f>
        <v>0</v>
      </c>
      <c r="F17" s="27"/>
      <c r="G17" s="25">
        <f>SUM($C$17*H17)</f>
        <v>0</v>
      </c>
      <c r="H17" s="27"/>
      <c r="I17" s="25">
        <f>SUM($C$17*J17)</f>
        <v>0</v>
      </c>
      <c r="J17" s="27"/>
      <c r="K17" s="25">
        <f>SUM($C$17*L17)</f>
        <v>12935.178</v>
      </c>
      <c r="L17" s="27">
        <v>0.6</v>
      </c>
      <c r="M17" s="25">
        <f>SUM($C$17*N17)</f>
        <v>8623.4520000000011</v>
      </c>
      <c r="N17" s="27">
        <v>0.4</v>
      </c>
      <c r="O17" s="179">
        <f t="shared" si="1"/>
        <v>21558.63</v>
      </c>
      <c r="P17" s="244">
        <f t="shared" si="2"/>
        <v>1</v>
      </c>
    </row>
    <row r="18" spans="1:17" x14ac:dyDescent="0.2">
      <c r="A18" s="241">
        <v>11</v>
      </c>
      <c r="B18" s="242" t="str">
        <f>ORCA!B72</f>
        <v>PAVIMENTAÇÕES INTERNAS</v>
      </c>
      <c r="C18" s="242">
        <f>ORCA!G80</f>
        <v>37489.199999999997</v>
      </c>
      <c r="D18" s="243">
        <f t="shared" si="0"/>
        <v>0.12233589866755774</v>
      </c>
      <c r="E18" s="25">
        <f>SUM($C$18*F18)</f>
        <v>11246.759999999998</v>
      </c>
      <c r="F18" s="27">
        <v>0.3</v>
      </c>
      <c r="G18" s="25">
        <f>SUM($C$18*H18)</f>
        <v>26242.439999999995</v>
      </c>
      <c r="H18" s="27">
        <v>0.7</v>
      </c>
      <c r="I18" s="25">
        <f>SUM($C$18*J18)</f>
        <v>0</v>
      </c>
      <c r="J18" s="27"/>
      <c r="K18" s="25">
        <f>SUM($C$18*L18)</f>
        <v>0</v>
      </c>
      <c r="L18" s="27"/>
      <c r="M18" s="25">
        <f>SUM($C$18*N18)</f>
        <v>0</v>
      </c>
      <c r="N18" s="27"/>
      <c r="O18" s="179">
        <f t="shared" si="1"/>
        <v>37489.199999999997</v>
      </c>
      <c r="P18" s="244">
        <f t="shared" si="2"/>
        <v>1</v>
      </c>
    </row>
    <row r="19" spans="1:17" x14ac:dyDescent="0.2">
      <c r="A19" s="241">
        <v>12</v>
      </c>
      <c r="B19" s="242" t="str">
        <f>ORCA!B81</f>
        <v xml:space="preserve">INSTALAÇÕES HIDROSANITÁRIAS </v>
      </c>
      <c r="C19" s="242"/>
      <c r="D19" s="243"/>
      <c r="E19" s="25"/>
      <c r="F19" s="27"/>
      <c r="G19" s="25"/>
      <c r="H19" s="27"/>
      <c r="I19" s="25"/>
      <c r="J19" s="27"/>
      <c r="K19" s="25"/>
      <c r="L19" s="27"/>
      <c r="M19" s="25"/>
      <c r="N19" s="27"/>
      <c r="O19" s="179"/>
      <c r="P19" s="244"/>
    </row>
    <row r="20" spans="1:17" x14ac:dyDescent="0.2">
      <c r="A20" s="241"/>
      <c r="B20" s="242" t="str">
        <f>ORCA!B82</f>
        <v xml:space="preserve">   REDE DE ÁGUA FRIA</v>
      </c>
      <c r="C20" s="242">
        <f>ORCA!G99</f>
        <v>4094.44</v>
      </c>
      <c r="D20" s="243">
        <f t="shared" si="0"/>
        <v>1.3361101248903556E-2</v>
      </c>
      <c r="E20" s="25">
        <f>SUM($C$20*F20)</f>
        <v>0</v>
      </c>
      <c r="F20" s="27"/>
      <c r="G20" s="25">
        <f>SUM($C$20*H20)</f>
        <v>0</v>
      </c>
      <c r="H20" s="27"/>
      <c r="I20" s="25">
        <f>SUM($C$20*J20)</f>
        <v>2456.6639999999998</v>
      </c>
      <c r="J20" s="27">
        <v>0.6</v>
      </c>
      <c r="K20" s="25">
        <f>SUM($C$20*L20)</f>
        <v>1637.7760000000001</v>
      </c>
      <c r="L20" s="27">
        <v>0.4</v>
      </c>
      <c r="M20" s="25">
        <f>SUM($C$20*N20)</f>
        <v>0</v>
      </c>
      <c r="N20" s="27"/>
      <c r="O20" s="179">
        <f t="shared" ref="O20:O28" si="3">E20+G20+I20+K20+M20</f>
        <v>4094.4399999999996</v>
      </c>
      <c r="P20" s="244">
        <f t="shared" si="2"/>
        <v>1</v>
      </c>
    </row>
    <row r="21" spans="1:17" x14ac:dyDescent="0.2">
      <c r="A21" s="241"/>
      <c r="B21" s="242" t="str">
        <f>ORCA!B100</f>
        <v xml:space="preserve">   TUBULAÇÃO SANITÁRIA</v>
      </c>
      <c r="C21" s="242">
        <f>ORCA!G116</f>
        <v>10686.630000000001</v>
      </c>
      <c r="D21" s="243">
        <f t="shared" si="0"/>
        <v>3.4872936333068802E-2</v>
      </c>
      <c r="E21" s="25">
        <f>SUM($C$21*F21)</f>
        <v>0</v>
      </c>
      <c r="F21" s="27"/>
      <c r="G21" s="25">
        <f>SUM($C$21*H21)</f>
        <v>0</v>
      </c>
      <c r="H21" s="27"/>
      <c r="I21" s="25">
        <f>SUM($C$21*J21)</f>
        <v>2137.3260000000005</v>
      </c>
      <c r="J21" s="27">
        <v>0.2</v>
      </c>
      <c r="K21" s="25">
        <f>SUM($C$21*L21)</f>
        <v>8549.3040000000019</v>
      </c>
      <c r="L21" s="27">
        <v>0.8</v>
      </c>
      <c r="M21" s="25">
        <f>SUM($C$21*N21)</f>
        <v>0</v>
      </c>
      <c r="N21" s="27"/>
      <c r="O21" s="179">
        <f t="shared" si="3"/>
        <v>10686.630000000003</v>
      </c>
      <c r="P21" s="244">
        <f t="shared" si="2"/>
        <v>1</v>
      </c>
    </row>
    <row r="22" spans="1:17" x14ac:dyDescent="0.2">
      <c r="A22" s="241">
        <v>13</v>
      </c>
      <c r="B22" s="242" t="str">
        <f>ORCA!B117</f>
        <v>DRENAGEM PLUVIAL</v>
      </c>
      <c r="C22" s="242">
        <f>ORCA!G125</f>
        <v>8622.31</v>
      </c>
      <c r="D22" s="243">
        <f t="shared" si="0"/>
        <v>2.8136584468067331E-2</v>
      </c>
      <c r="E22" s="25">
        <f>SUM($C$22*F22)</f>
        <v>0</v>
      </c>
      <c r="F22" s="27"/>
      <c r="G22" s="25">
        <f>SUM($C$22*H22)</f>
        <v>0</v>
      </c>
      <c r="H22" s="27"/>
      <c r="I22" s="25">
        <f>SUM($C$22*J22)</f>
        <v>3448.924</v>
      </c>
      <c r="J22" s="27">
        <v>0.4</v>
      </c>
      <c r="K22" s="25">
        <f>SUM($C$22*L22)</f>
        <v>4311.1549999999997</v>
      </c>
      <c r="L22" s="27">
        <v>0.5</v>
      </c>
      <c r="M22" s="25">
        <f>SUM($C$22*N22)</f>
        <v>862.23099999999999</v>
      </c>
      <c r="N22" s="27">
        <v>0.1</v>
      </c>
      <c r="O22" s="179">
        <f t="shared" si="3"/>
        <v>8622.31</v>
      </c>
      <c r="P22" s="244">
        <f t="shared" si="2"/>
        <v>1</v>
      </c>
    </row>
    <row r="23" spans="1:17" x14ac:dyDescent="0.2">
      <c r="A23" s="241">
        <v>14</v>
      </c>
      <c r="B23" s="242" t="str">
        <f>ORCA!B126</f>
        <v>EQUIPAMENTOS E APARELHOS</v>
      </c>
      <c r="C23" s="242">
        <f>ORCA!G137</f>
        <v>6061.69</v>
      </c>
      <c r="D23" s="243">
        <f t="shared" si="0"/>
        <v>1.9780691334948416E-2</v>
      </c>
      <c r="E23" s="25">
        <f>SUM($C$23*F23)</f>
        <v>0</v>
      </c>
      <c r="F23" s="27"/>
      <c r="G23" s="25">
        <f>SUM($C$23*H23)</f>
        <v>0</v>
      </c>
      <c r="H23" s="27"/>
      <c r="I23" s="25">
        <f>SUM($C$23*J23)</f>
        <v>0</v>
      </c>
      <c r="J23" s="27"/>
      <c r="K23" s="25">
        <f>SUM($C$23*L23)</f>
        <v>3637.0139999999997</v>
      </c>
      <c r="L23" s="27">
        <v>0.6</v>
      </c>
      <c r="M23" s="25">
        <f>SUM($C$23*N23)</f>
        <v>2424.6759999999999</v>
      </c>
      <c r="N23" s="27">
        <v>0.4</v>
      </c>
      <c r="O23" s="179">
        <f t="shared" si="3"/>
        <v>6061.69</v>
      </c>
      <c r="P23" s="244">
        <f t="shared" si="2"/>
        <v>1</v>
      </c>
    </row>
    <row r="24" spans="1:17" x14ac:dyDescent="0.2">
      <c r="A24" s="241">
        <v>15</v>
      </c>
      <c r="B24" s="242" t="str">
        <f>ORCA!B138</f>
        <v>INST.  ELÉTRICAS</v>
      </c>
      <c r="C24" s="242">
        <f>ORCA!G154</f>
        <v>10871.45</v>
      </c>
      <c r="D24" s="243">
        <f t="shared" si="0"/>
        <v>3.5476046583267203E-2</v>
      </c>
      <c r="E24" s="25">
        <f>SUM($C$24*F24)</f>
        <v>0</v>
      </c>
      <c r="F24" s="27"/>
      <c r="G24" s="25">
        <f>SUM($C$24*H24)</f>
        <v>0</v>
      </c>
      <c r="H24" s="27"/>
      <c r="I24" s="25">
        <f>SUM($C$24*J24)</f>
        <v>0</v>
      </c>
      <c r="J24" s="27"/>
      <c r="K24" s="25">
        <f>SUM($C$24*L24)</f>
        <v>4348.5800000000008</v>
      </c>
      <c r="L24" s="27">
        <v>0.4</v>
      </c>
      <c r="M24" s="25">
        <f>SUM($C$24*N24)</f>
        <v>6522.87</v>
      </c>
      <c r="N24" s="27">
        <v>0.6</v>
      </c>
      <c r="O24" s="179">
        <f t="shared" si="3"/>
        <v>10871.45</v>
      </c>
      <c r="P24" s="244">
        <f t="shared" si="2"/>
        <v>1</v>
      </c>
    </row>
    <row r="25" spans="1:17" ht="22.5" x14ac:dyDescent="0.2">
      <c r="A25" s="241"/>
      <c r="B25" s="245" t="str">
        <f>ORCA!B155</f>
        <v xml:space="preserve">  TUBULAÇÃO PARA AR CONDICIONADO / AR NOVO E RELOCAÇÃO</v>
      </c>
      <c r="C25" s="242">
        <f>ORCA!G157</f>
        <v>187.5</v>
      </c>
      <c r="D25" s="243">
        <f t="shared" si="0"/>
        <v>6.1185570778162987E-4</v>
      </c>
      <c r="E25" s="25">
        <f>SUM($C$25*F25)</f>
        <v>0</v>
      </c>
      <c r="F25" s="27"/>
      <c r="G25" s="25">
        <f>SUM($C$25*H25)</f>
        <v>0</v>
      </c>
      <c r="H25" s="27"/>
      <c r="I25" s="25">
        <f>SUM($C$25*J25)</f>
        <v>0</v>
      </c>
      <c r="J25" s="27"/>
      <c r="K25" s="25">
        <f>SUM($C$25*L25)</f>
        <v>187.5</v>
      </c>
      <c r="L25" s="27">
        <v>1</v>
      </c>
      <c r="M25" s="25">
        <f>SUM($C$25*N25)</f>
        <v>0</v>
      </c>
      <c r="N25" s="27"/>
      <c r="O25" s="179">
        <f t="shared" si="3"/>
        <v>187.5</v>
      </c>
      <c r="P25" s="244">
        <f t="shared" si="2"/>
        <v>1</v>
      </c>
    </row>
    <row r="26" spans="1:17" x14ac:dyDescent="0.2">
      <c r="A26" s="241">
        <v>16</v>
      </c>
      <c r="B26" s="242" t="str">
        <f>ORCA!B158</f>
        <v>PREVENTIVO CONTRA INCÊNDIO</v>
      </c>
      <c r="C26" s="242">
        <f>ORCA!G166</f>
        <v>4947.9699999999993</v>
      </c>
      <c r="D26" s="243">
        <f t="shared" si="0"/>
        <v>1.6146366327638776E-2</v>
      </c>
      <c r="E26" s="25">
        <f>SUM($C$26*F26)</f>
        <v>0</v>
      </c>
      <c r="F26" s="27"/>
      <c r="G26" s="25">
        <f>SUM($C$26*H26)</f>
        <v>0</v>
      </c>
      <c r="H26" s="27"/>
      <c r="I26" s="25">
        <f>SUM($C$26*J26)</f>
        <v>0</v>
      </c>
      <c r="J26" s="27"/>
      <c r="K26" s="25">
        <f>SUM($C$26*L26)</f>
        <v>2968.7819999999997</v>
      </c>
      <c r="L26" s="27">
        <v>0.6</v>
      </c>
      <c r="M26" s="25">
        <f>SUM($C$26*N26)</f>
        <v>1979.1879999999999</v>
      </c>
      <c r="N26" s="27">
        <v>0.4</v>
      </c>
      <c r="O26" s="179">
        <f t="shared" si="3"/>
        <v>4947.9699999999993</v>
      </c>
      <c r="P26" s="244">
        <f t="shared" si="2"/>
        <v>1</v>
      </c>
    </row>
    <row r="27" spans="1:17" x14ac:dyDescent="0.2">
      <c r="A27" s="241">
        <v>17</v>
      </c>
      <c r="B27" s="242" t="str">
        <f>ORCA!B167</f>
        <v>PINTURA</v>
      </c>
      <c r="C27" s="242">
        <f>ORCA!G172</f>
        <v>10660.279999999999</v>
      </c>
      <c r="D27" s="243">
        <f t="shared" si="0"/>
        <v>3.4786950210935211E-2</v>
      </c>
      <c r="E27" s="25">
        <f>SUM($C$27*F27)</f>
        <v>0</v>
      </c>
      <c r="F27" s="27"/>
      <c r="G27" s="25">
        <f>SUM($C$27*H27)</f>
        <v>0</v>
      </c>
      <c r="H27" s="27"/>
      <c r="I27" s="25">
        <f>SUM($C$27*J27)</f>
        <v>0</v>
      </c>
      <c r="J27" s="27"/>
      <c r="K27" s="25">
        <f>SUM($C$27*L27)</f>
        <v>3198.0839999999994</v>
      </c>
      <c r="L27" s="27">
        <v>0.3</v>
      </c>
      <c r="M27" s="25">
        <f>SUM($C$27*N27)</f>
        <v>7462.195999999999</v>
      </c>
      <c r="N27" s="27">
        <v>0.7</v>
      </c>
      <c r="O27" s="179">
        <f t="shared" si="3"/>
        <v>10660.279999999999</v>
      </c>
      <c r="P27" s="244">
        <f t="shared" si="2"/>
        <v>1</v>
      </c>
    </row>
    <row r="28" spans="1:17" x14ac:dyDescent="0.2">
      <c r="A28" s="241">
        <v>18</v>
      </c>
      <c r="B28" s="242" t="str">
        <f>ORCA!B173</f>
        <v>LIMPEZA FINAL E ENTREGA DA OBRA</v>
      </c>
      <c r="C28" s="242">
        <f>ORCA!G175</f>
        <v>414.29</v>
      </c>
      <c r="D28" s="243">
        <f t="shared" si="0"/>
        <v>1.3519237396098743E-3</v>
      </c>
      <c r="E28" s="25">
        <f>SUM($C$28*F28)</f>
        <v>0</v>
      </c>
      <c r="F28" s="27"/>
      <c r="G28" s="25">
        <f>SUM($C$28*H28)</f>
        <v>0</v>
      </c>
      <c r="H28" s="27"/>
      <c r="I28" s="25">
        <f>SUM($C$28*J28)</f>
        <v>0</v>
      </c>
      <c r="J28" s="27"/>
      <c r="K28" s="25">
        <f>SUM($C$28*L28)</f>
        <v>0</v>
      </c>
      <c r="L28" s="27"/>
      <c r="M28" s="25">
        <f>SUM($C$28*N28)</f>
        <v>414.29</v>
      </c>
      <c r="N28" s="27">
        <v>1</v>
      </c>
      <c r="O28" s="179">
        <f t="shared" si="3"/>
        <v>414.29</v>
      </c>
      <c r="P28" s="244">
        <f t="shared" si="2"/>
        <v>1</v>
      </c>
    </row>
    <row r="29" spans="1:17" x14ac:dyDescent="0.2">
      <c r="A29" s="241"/>
      <c r="B29" s="242"/>
      <c r="C29" s="242"/>
      <c r="D29" s="243"/>
      <c r="E29" s="25"/>
      <c r="F29" s="27"/>
      <c r="G29" s="25"/>
      <c r="H29" s="27"/>
      <c r="I29" s="25"/>
      <c r="J29" s="27"/>
      <c r="K29" s="25"/>
      <c r="L29" s="27"/>
      <c r="M29" s="25"/>
      <c r="N29" s="27"/>
      <c r="O29" s="179"/>
      <c r="P29" s="244"/>
    </row>
    <row r="30" spans="1:17" s="6" customFormat="1" ht="14.25" x14ac:dyDescent="0.2">
      <c r="A30" s="54"/>
      <c r="B30" s="68" t="s">
        <v>46</v>
      </c>
      <c r="C30" s="100">
        <f>SUM(C8:C28)</f>
        <v>306444.79999999999</v>
      </c>
      <c r="D30" s="101">
        <f>SUM(D8:D28)</f>
        <v>1</v>
      </c>
      <c r="E30" s="55"/>
      <c r="F30" s="56"/>
      <c r="G30" s="55"/>
      <c r="H30" s="56"/>
      <c r="I30" s="55"/>
      <c r="J30" s="56"/>
      <c r="K30" s="55"/>
      <c r="L30" s="56"/>
      <c r="M30" s="55"/>
      <c r="N30" s="56"/>
      <c r="O30" s="57"/>
      <c r="P30" s="56"/>
      <c r="Q30" s="45"/>
    </row>
    <row r="31" spans="1:17" s="6" customFormat="1" x14ac:dyDescent="0.2">
      <c r="A31" s="7"/>
      <c r="B31" s="4" t="s">
        <v>42</v>
      </c>
      <c r="C31" s="3"/>
      <c r="D31" s="5"/>
      <c r="E31" s="46"/>
      <c r="F31" s="27"/>
      <c r="G31" s="46"/>
      <c r="H31" s="27"/>
      <c r="I31" s="46"/>
      <c r="J31" s="27"/>
      <c r="K31" s="46"/>
      <c r="L31" s="27"/>
      <c r="M31" s="46"/>
      <c r="N31" s="27"/>
      <c r="O31" s="46"/>
      <c r="P31" s="47"/>
      <c r="Q31" s="45"/>
    </row>
    <row r="32" spans="1:17" s="6" customFormat="1" x14ac:dyDescent="0.2">
      <c r="A32" s="7"/>
      <c r="B32" s="4" t="s">
        <v>43</v>
      </c>
      <c r="C32" s="48"/>
      <c r="D32" s="48"/>
      <c r="E32" s="25">
        <f>SUM(E8:E29)</f>
        <v>51025.258000000002</v>
      </c>
      <c r="F32" s="27">
        <f>SUM(E32*100%/$C$30)</f>
        <v>0.16650717519109479</v>
      </c>
      <c r="G32" s="25">
        <f>SUM(G8:G29)</f>
        <v>56784.940999999999</v>
      </c>
      <c r="H32" s="27">
        <f>SUM(G32*100%/$C$30)</f>
        <v>0.18530234809009649</v>
      </c>
      <c r="I32" s="25">
        <f>SUM(I8:I29)</f>
        <v>54304.903999999995</v>
      </c>
      <c r="J32" s="27">
        <f>SUM(I32*100%/$C$30)</f>
        <v>0.17720941585564512</v>
      </c>
      <c r="K32" s="25">
        <f>SUM(K8:K29)</f>
        <v>104189.909</v>
      </c>
      <c r="L32" s="27">
        <f>SUM(K32*100%/$C$30)</f>
        <v>0.3399956827461259</v>
      </c>
      <c r="M32" s="25">
        <f>SUM(M8:M29)</f>
        <v>40139.787999999993</v>
      </c>
      <c r="N32" s="27">
        <f>SUM(M32*100%/$C$30)</f>
        <v>0.1309853781170377</v>
      </c>
      <c r="O32" s="179">
        <f>SUM(O8:O29)</f>
        <v>306444.79999999999</v>
      </c>
      <c r="P32" s="27">
        <f>SUM(O32*100%/$C$30)</f>
        <v>1</v>
      </c>
      <c r="Q32" s="45"/>
    </row>
    <row r="33" spans="1:17" s="6" customFormat="1" x14ac:dyDescent="0.2">
      <c r="A33" s="7"/>
      <c r="B33" s="4" t="s">
        <v>44</v>
      </c>
      <c r="C33" s="3"/>
      <c r="D33" s="5"/>
      <c r="E33" s="46">
        <f>SUM(E32)</f>
        <v>51025.258000000002</v>
      </c>
      <c r="F33" s="27">
        <f>SUM(F32)</f>
        <v>0.16650717519109479</v>
      </c>
      <c r="G33" s="46">
        <f t="shared" ref="G33:N33" si="4">SUM(E33+G32)</f>
        <v>107810.19899999999</v>
      </c>
      <c r="H33" s="27">
        <f t="shared" si="4"/>
        <v>0.35180952328119131</v>
      </c>
      <c r="I33" s="46">
        <f t="shared" si="4"/>
        <v>162115.103</v>
      </c>
      <c r="J33" s="27">
        <f t="shared" si="4"/>
        <v>0.5290189391368364</v>
      </c>
      <c r="K33" s="46">
        <f t="shared" si="4"/>
        <v>266305.01199999999</v>
      </c>
      <c r="L33" s="27">
        <f t="shared" si="4"/>
        <v>0.8690146218829623</v>
      </c>
      <c r="M33" s="46">
        <f t="shared" si="4"/>
        <v>306444.79999999999</v>
      </c>
      <c r="N33" s="27">
        <f t="shared" si="4"/>
        <v>1</v>
      </c>
      <c r="O33" s="180"/>
      <c r="P33" s="47"/>
      <c r="Q33" s="45"/>
    </row>
    <row r="34" spans="1:17" x14ac:dyDescent="0.2">
      <c r="D34" s="22"/>
      <c r="E34" s="13"/>
      <c r="F34" s="28"/>
      <c r="G34" s="13"/>
      <c r="H34" s="28"/>
      <c r="I34" s="21"/>
      <c r="J34" s="32"/>
      <c r="K34" s="21"/>
      <c r="L34" s="32"/>
      <c r="M34" s="21"/>
      <c r="N34" s="32"/>
      <c r="O34" s="33"/>
      <c r="P34" s="33"/>
    </row>
    <row r="35" spans="1:17" x14ac:dyDescent="0.2">
      <c r="D35" s="22"/>
      <c r="E35" s="20"/>
      <c r="F35" s="51"/>
      <c r="G35" s="20"/>
      <c r="H35" s="51"/>
      <c r="I35" s="23"/>
      <c r="J35" s="50"/>
      <c r="K35" s="23"/>
      <c r="L35" s="50"/>
      <c r="M35" s="23"/>
      <c r="N35" s="50"/>
      <c r="O35" s="33"/>
      <c r="P35" s="33"/>
    </row>
    <row r="36" spans="1:17" x14ac:dyDescent="0.2">
      <c r="D36" s="24"/>
      <c r="E36" s="13"/>
      <c r="F36" s="28"/>
      <c r="G36" s="13"/>
      <c r="H36" s="28"/>
      <c r="I36" s="13"/>
      <c r="J36" s="28"/>
      <c r="K36" s="13"/>
      <c r="L36" s="28"/>
      <c r="M36" s="13"/>
      <c r="N36" s="28"/>
      <c r="O36" s="33"/>
      <c r="P36" s="33"/>
    </row>
    <row r="37" spans="1:17" x14ac:dyDescent="0.2">
      <c r="D37" s="22"/>
      <c r="E37" s="20"/>
      <c r="F37" s="51"/>
      <c r="G37" s="20"/>
      <c r="H37" s="51"/>
      <c r="I37" s="20"/>
      <c r="J37" s="51"/>
      <c r="K37" s="20"/>
      <c r="L37" s="51"/>
      <c r="M37" s="20"/>
      <c r="N37" s="51"/>
      <c r="O37" s="33"/>
      <c r="P37" s="33"/>
    </row>
    <row r="38" spans="1:17" x14ac:dyDescent="0.2">
      <c r="D38" s="22"/>
      <c r="E38" s="13"/>
      <c r="F38" s="28"/>
      <c r="G38" s="13"/>
      <c r="H38" s="28"/>
      <c r="I38" s="13"/>
      <c r="J38" s="28"/>
      <c r="K38" s="13"/>
      <c r="L38" s="28"/>
      <c r="M38" s="13"/>
      <c r="N38" s="28"/>
      <c r="O38" s="33"/>
      <c r="P38" s="33"/>
    </row>
    <row r="39" spans="1:17" x14ac:dyDescent="0.2">
      <c r="D39" s="22"/>
      <c r="E39" s="20"/>
      <c r="F39" s="51"/>
      <c r="G39" s="20"/>
      <c r="H39" s="51"/>
      <c r="I39" s="20"/>
      <c r="J39" s="51"/>
      <c r="K39" s="20"/>
      <c r="L39" s="51"/>
      <c r="M39" s="20"/>
      <c r="N39" s="51"/>
      <c r="O39" s="33"/>
      <c r="P39" s="33"/>
    </row>
    <row r="40" spans="1:17" x14ac:dyDescent="0.2">
      <c r="D40" s="22"/>
      <c r="E40" s="13"/>
      <c r="F40" s="28"/>
      <c r="G40" s="13"/>
      <c r="H40" s="28"/>
      <c r="I40" s="13"/>
      <c r="J40" s="28"/>
      <c r="K40" s="13"/>
      <c r="L40" s="28"/>
      <c r="M40" s="13"/>
      <c r="N40" s="28"/>
      <c r="O40" s="33"/>
      <c r="P40" s="33"/>
    </row>
    <row r="41" spans="1:17" x14ac:dyDescent="0.2">
      <c r="D41" s="22"/>
      <c r="E41" s="20"/>
      <c r="F41" s="51"/>
      <c r="G41" s="20"/>
      <c r="H41" s="51"/>
      <c r="I41" s="20"/>
      <c r="J41" s="51"/>
      <c r="K41" s="20"/>
      <c r="L41" s="51"/>
      <c r="M41" s="20"/>
      <c r="N41" s="51"/>
      <c r="O41" s="33"/>
      <c r="P41" s="33"/>
    </row>
    <row r="42" spans="1:17" x14ac:dyDescent="0.2">
      <c r="D42" s="22"/>
      <c r="E42" s="14"/>
      <c r="F42" s="32"/>
      <c r="G42" s="14"/>
      <c r="H42" s="32"/>
      <c r="I42" s="14"/>
      <c r="J42" s="32"/>
      <c r="K42" s="14"/>
      <c r="L42" s="32"/>
      <c r="M42" s="14"/>
      <c r="N42" s="32"/>
      <c r="O42" s="33"/>
      <c r="P42" s="33"/>
    </row>
    <row r="43" spans="1:17" x14ac:dyDescent="0.2">
      <c r="D43" s="22"/>
      <c r="E43" s="13"/>
      <c r="F43" s="28"/>
      <c r="G43" s="13"/>
      <c r="H43" s="28"/>
      <c r="I43" s="13"/>
      <c r="J43" s="28"/>
      <c r="K43" s="13"/>
      <c r="L43" s="28"/>
      <c r="M43" s="13"/>
      <c r="N43" s="28"/>
      <c r="O43" s="33"/>
      <c r="P43" s="33"/>
    </row>
    <row r="44" spans="1:17" x14ac:dyDescent="0.2">
      <c r="D44" s="22"/>
      <c r="E44" s="15"/>
      <c r="F44" s="28"/>
      <c r="G44" s="15"/>
      <c r="H44" s="28"/>
      <c r="I44" s="15"/>
      <c r="J44" s="28"/>
      <c r="K44" s="15"/>
      <c r="L44" s="28"/>
      <c r="M44" s="15"/>
      <c r="N44" s="28"/>
      <c r="O44" s="33"/>
      <c r="P44" s="33"/>
    </row>
    <row r="45" spans="1:17" x14ac:dyDescent="0.2">
      <c r="D45" s="22"/>
      <c r="E45" s="13"/>
      <c r="F45" s="28"/>
      <c r="G45" s="13"/>
      <c r="H45" s="28"/>
      <c r="I45" s="13"/>
      <c r="J45" s="28"/>
      <c r="K45" s="13"/>
      <c r="L45" s="28"/>
      <c r="M45" s="13"/>
      <c r="N45" s="28"/>
      <c r="O45" s="33"/>
      <c r="P45" s="33"/>
    </row>
    <row r="46" spans="1:17" x14ac:dyDescent="0.2">
      <c r="D46" s="22"/>
      <c r="E46" s="14"/>
      <c r="F46" s="32"/>
      <c r="G46" s="14"/>
      <c r="H46" s="32"/>
      <c r="I46" s="14"/>
      <c r="J46" s="32"/>
      <c r="K46" s="14"/>
      <c r="L46" s="32"/>
      <c r="M46" s="14"/>
      <c r="N46" s="32"/>
      <c r="O46" s="33"/>
      <c r="P46" s="33"/>
    </row>
    <row r="47" spans="1:17" x14ac:dyDescent="0.2">
      <c r="D47" s="22"/>
      <c r="E47" s="13"/>
      <c r="F47" s="28"/>
      <c r="G47" s="13"/>
      <c r="H47" s="28"/>
      <c r="I47" s="13"/>
      <c r="J47" s="28"/>
      <c r="K47" s="13"/>
      <c r="L47" s="28"/>
      <c r="M47" s="13"/>
      <c r="N47" s="28"/>
      <c r="O47" s="33"/>
      <c r="P47" s="33"/>
    </row>
    <row r="48" spans="1:17" x14ac:dyDescent="0.2">
      <c r="D48" s="22"/>
      <c r="E48" s="22"/>
      <c r="F48" s="29"/>
      <c r="G48" s="22"/>
      <c r="H48" s="29"/>
      <c r="I48" s="16"/>
      <c r="J48" s="29"/>
      <c r="K48" s="16"/>
      <c r="L48" s="29"/>
      <c r="M48" s="16"/>
      <c r="N48" s="29"/>
      <c r="O48" s="33"/>
      <c r="P48" s="33"/>
    </row>
    <row r="49" spans="4:16" x14ac:dyDescent="0.2">
      <c r="D49" s="22"/>
      <c r="E49" s="22"/>
      <c r="F49" s="29"/>
      <c r="G49" s="22"/>
      <c r="H49" s="29"/>
      <c r="I49" s="16"/>
      <c r="J49" s="29"/>
      <c r="K49" s="16"/>
      <c r="L49" s="29"/>
      <c r="M49" s="16"/>
      <c r="N49" s="29"/>
      <c r="O49" s="33"/>
      <c r="P49" s="33"/>
    </row>
    <row r="50" spans="4:16" x14ac:dyDescent="0.2">
      <c r="D50" s="22"/>
      <c r="E50" s="22"/>
      <c r="F50" s="29"/>
      <c r="G50" s="22"/>
      <c r="H50" s="29"/>
      <c r="I50" s="16"/>
      <c r="J50" s="29"/>
      <c r="K50" s="16"/>
      <c r="L50" s="29"/>
      <c r="M50" s="16"/>
      <c r="N50" s="29"/>
      <c r="O50" s="16"/>
      <c r="P50" s="16"/>
    </row>
    <row r="51" spans="4:16" x14ac:dyDescent="0.2">
      <c r="D51" s="22"/>
      <c r="E51" s="22"/>
      <c r="F51" s="29"/>
      <c r="G51" s="22"/>
      <c r="H51" s="29"/>
      <c r="I51" s="16"/>
      <c r="J51" s="29"/>
      <c r="K51" s="16"/>
      <c r="L51" s="29"/>
      <c r="M51" s="16"/>
      <c r="N51" s="29"/>
      <c r="O51" s="16"/>
      <c r="P51" s="16"/>
    </row>
    <row r="52" spans="4:16" x14ac:dyDescent="0.2">
      <c r="D52" s="22"/>
      <c r="E52" s="22"/>
      <c r="F52" s="29"/>
      <c r="G52" s="22"/>
      <c r="H52" s="29"/>
      <c r="I52" s="16"/>
      <c r="J52" s="29"/>
      <c r="K52" s="16"/>
      <c r="L52" s="29"/>
      <c r="M52" s="16"/>
      <c r="N52" s="29"/>
      <c r="O52" s="16"/>
      <c r="P52" s="16"/>
    </row>
    <row r="53" spans="4:16" x14ac:dyDescent="0.2">
      <c r="D53" s="10"/>
      <c r="E53" s="10"/>
      <c r="G53" s="10"/>
    </row>
    <row r="54" spans="4:16" x14ac:dyDescent="0.2">
      <c r="D54" s="10"/>
      <c r="E54" s="10"/>
      <c r="G54" s="10"/>
    </row>
    <row r="55" spans="4:16" x14ac:dyDescent="0.2">
      <c r="D55" s="10"/>
      <c r="E55" s="10"/>
      <c r="G55" s="10"/>
    </row>
    <row r="56" spans="4:16" x14ac:dyDescent="0.2">
      <c r="D56" s="10"/>
      <c r="E56" s="10"/>
      <c r="G56" s="10"/>
    </row>
    <row r="57" spans="4:16" x14ac:dyDescent="0.2">
      <c r="D57" s="10"/>
      <c r="E57" s="10"/>
      <c r="G57" s="10"/>
    </row>
    <row r="58" spans="4:16" x14ac:dyDescent="0.2">
      <c r="D58" s="10"/>
      <c r="E58" s="10"/>
      <c r="G58" s="10"/>
    </row>
    <row r="59" spans="4:16" x14ac:dyDescent="0.2">
      <c r="D59" s="10"/>
      <c r="E59" s="10"/>
      <c r="G59" s="10"/>
    </row>
    <row r="60" spans="4:16" x14ac:dyDescent="0.2">
      <c r="D60" s="10"/>
      <c r="E60" s="10"/>
      <c r="G60" s="10"/>
    </row>
  </sheetData>
  <mergeCells count="9">
    <mergeCell ref="A3:P3"/>
    <mergeCell ref="E6:F6"/>
    <mergeCell ref="G6:H6"/>
    <mergeCell ref="I6:J6"/>
    <mergeCell ref="A6:A7"/>
    <mergeCell ref="B6:B7"/>
    <mergeCell ref="D6:D7"/>
    <mergeCell ref="K6:L6"/>
    <mergeCell ref="M6:N6"/>
  </mergeCells>
  <phoneticPr fontId="0" type="noConversion"/>
  <pageMargins left="0.51181102362204722" right="0.47244094488188981" top="2.2440944881889764" bottom="0.31496062992125984" header="0.74803149606299213" footer="0.19685039370078741"/>
  <pageSetup paperSize="9" scale="8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ORCA</vt:lpstr>
      <vt:lpstr>CFF</vt:lpstr>
      <vt:lpstr>ORCA!Area_de_impressao</vt:lpstr>
      <vt:lpstr>ORCA!Titulos_de_impressao</vt:lpstr>
    </vt:vector>
  </TitlesOfParts>
  <Company>Prefeitura Municipal de Timbo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Felipe Ramos dos Santos</cp:lastModifiedBy>
  <cp:lastPrinted>2015-06-19T11:42:07Z</cp:lastPrinted>
  <dcterms:created xsi:type="dcterms:W3CDTF">2001-12-06T19:05:24Z</dcterms:created>
  <dcterms:modified xsi:type="dcterms:W3CDTF">2015-07-28T14:30:39Z</dcterms:modified>
</cp:coreProperties>
</file>